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/>
  </bookViews>
  <sheets>
    <sheet name="2024 Э" sheetId="1" r:id="rId1"/>
    <sheet name="2024 М" sheetId="2" r:id="rId2"/>
  </sheets>
  <externalReferences>
    <externalReference r:id="rId3"/>
  </externalReferences>
  <definedNames>
    <definedName name="Z_611E707A_7B31_4413_96CB_E5B2327C8127_.wvu.PrintArea" localSheetId="1" hidden="1">'2024 М'!$A$1:$B$29</definedName>
    <definedName name="Z_AFC4F5FE_1EFE_46AE_835E_6D71E229C0FE_.wvu.PrintArea" localSheetId="1" hidden="1">'2024 М'!$A$1:$B$29</definedName>
    <definedName name="Z_AFC4F5FE_1EFE_46AE_835E_6D71E229C0FE_.wvu.PrintArea" localSheetId="0" hidden="1">'2024 Э'!$A$1:$B$33</definedName>
    <definedName name="Z_D103AB58_43C4_45AE_AFA2_1EEBBBB9F0D2_.wvu.PrintArea" localSheetId="1" hidden="1">'2024 М'!$A$1:$B$29</definedName>
    <definedName name="Z_D103AB58_43C4_45AE_AFA2_1EEBBBB9F0D2_.wvu.PrintArea" localSheetId="0" hidden="1">'2024 Э'!$A$1:$B$33</definedName>
    <definedName name="Z_F6E22DA2_EB90_43B1_9C81_55A400692BD4_.wvu.PrintArea" localSheetId="1" hidden="1">'2024 М'!$A$1:$B$29</definedName>
    <definedName name="Z_F6E22DA2_EB90_43B1_9C81_55A400692BD4_.wvu.PrintArea" localSheetId="0" hidden="1">'2024 Э'!$A$1:$B$33</definedName>
    <definedName name="_xlnm.Print_Area" localSheetId="1">'2024 М'!$A$1:$G$29</definedName>
    <definedName name="_xlnm.Print_Area" localSheetId="0">'2024 Э'!$A$1:$G$33</definedName>
  </definedNames>
  <calcPr calcId="145621"/>
</workbook>
</file>

<file path=xl/calcChain.xml><?xml version="1.0" encoding="utf-8"?>
<calcChain xmlns="http://schemas.openxmlformats.org/spreadsheetml/2006/main">
  <c r="G21" i="2" l="1"/>
  <c r="F21" i="2"/>
  <c r="E21" i="2"/>
  <c r="F19" i="2"/>
  <c r="F16" i="2"/>
  <c r="E16" i="2"/>
  <c r="D16" i="2"/>
  <c r="G21" i="1"/>
  <c r="F21" i="1"/>
  <c r="E21" i="1"/>
  <c r="F19" i="1"/>
  <c r="F16" i="1"/>
  <c r="E16" i="1"/>
  <c r="D16" i="1"/>
  <c r="F20" i="2" l="1"/>
  <c r="E20" i="2"/>
  <c r="C19" i="2"/>
  <c r="C15" i="2"/>
  <c r="D9" i="2"/>
  <c r="G20" i="1"/>
  <c r="F20" i="1"/>
  <c r="E20" i="1"/>
  <c r="C19" i="1"/>
  <c r="C15" i="1"/>
  <c r="E11" i="1"/>
  <c r="F12" i="1" s="1"/>
  <c r="D9" i="1"/>
  <c r="C21" i="2" l="1"/>
  <c r="C20" i="2" s="1"/>
  <c r="C16" i="2"/>
  <c r="C8" i="2" s="1"/>
  <c r="E11" i="2"/>
  <c r="G20" i="2"/>
  <c r="G13" i="2" s="1"/>
  <c r="C13" i="2" s="1"/>
  <c r="C12" i="1"/>
  <c r="E9" i="1"/>
  <c r="E8" i="1" s="1"/>
  <c r="C21" i="1"/>
  <c r="C20" i="1" s="1"/>
  <c r="C16" i="1"/>
  <c r="C8" i="1" s="1"/>
  <c r="D8" i="1"/>
  <c r="D8" i="2"/>
  <c r="F11" i="1"/>
  <c r="G13" i="1"/>
  <c r="E27" i="1" l="1"/>
  <c r="G9" i="2"/>
  <c r="G8" i="2" s="1"/>
  <c r="G24" i="2" s="1"/>
  <c r="F11" i="2"/>
  <c r="F12" i="2"/>
  <c r="C12" i="2" s="1"/>
  <c r="E9" i="2"/>
  <c r="F9" i="1"/>
  <c r="F8" i="1" s="1"/>
  <c r="C11" i="1"/>
  <c r="D27" i="1" s="1"/>
  <c r="C13" i="1"/>
  <c r="G9" i="1"/>
  <c r="G8" i="1" s="1"/>
  <c r="G27" i="1" s="1"/>
  <c r="F9" i="2" l="1"/>
  <c r="F8" i="2" s="1"/>
  <c r="F24" i="2" s="1"/>
  <c r="F27" i="1"/>
  <c r="C27" i="1" s="1"/>
  <c r="E8" i="2"/>
  <c r="E24" i="2" s="1"/>
  <c r="C11" i="2"/>
  <c r="D24" i="2" s="1"/>
  <c r="C9" i="1"/>
  <c r="C24" i="2" l="1"/>
  <c r="C9" i="2"/>
</calcChain>
</file>

<file path=xl/sharedStrings.xml><?xml version="1.0" encoding="utf-8"?>
<sst xmlns="http://schemas.openxmlformats.org/spreadsheetml/2006/main" count="84" uniqueCount="53">
  <si>
    <t>Баланс</t>
  </si>
  <si>
    <t>N</t>
  </si>
  <si>
    <t>Группа потребителей</t>
  </si>
  <si>
    <t>Всего</t>
  </si>
  <si>
    <t>ВН</t>
  </si>
  <si>
    <t>СН1</t>
  </si>
  <si>
    <t>СН11</t>
  </si>
  <si>
    <t>НН</t>
  </si>
  <si>
    <t>Поступление эл.энергии в сеть, Всего</t>
  </si>
  <si>
    <t>1.1.</t>
  </si>
  <si>
    <t>из смежной сети, всего</t>
  </si>
  <si>
    <t>в том числе из сети</t>
  </si>
  <si>
    <t>1.2.</t>
  </si>
  <si>
    <t>от электростанций ПЭ (ЭСО)</t>
  </si>
  <si>
    <t>1.3.</t>
  </si>
  <si>
    <t xml:space="preserve">от других поставщиков (в т.ч. с оптового рынка) </t>
  </si>
  <si>
    <t>1.4.</t>
  </si>
  <si>
    <t xml:space="preserve">поступление эл.энергии от других организаций </t>
  </si>
  <si>
    <t>2.</t>
  </si>
  <si>
    <t>Потери эл.энергии в сети</t>
  </si>
  <si>
    <t>то же в % (п.1.1/п.1.3)</t>
  </si>
  <si>
    <t>3.</t>
  </si>
  <si>
    <t>Расход электроэнергии на производственные и хозяйственные нужды</t>
  </si>
  <si>
    <t>4.</t>
  </si>
  <si>
    <t>Полезный отпуск из сети</t>
  </si>
  <si>
    <t>4.1.</t>
  </si>
  <si>
    <t xml:space="preserve">в т.ч. собственным потребителям ЭСО 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</si>
  <si>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</si>
  <si>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</si>
  <si>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</si>
  <si>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</si>
  <si>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рынка-по прямым договорам</t>
  </si>
  <si>
    <t>4.3.</t>
  </si>
  <si>
    <t>сальдо переток в другие организации</t>
  </si>
  <si>
    <t>5.</t>
  </si>
  <si>
    <t>Небаланс</t>
  </si>
  <si>
    <t>Поступление мощности в сеть, Всего</t>
  </si>
  <si>
    <t>из смежной сети</t>
  </si>
  <si>
    <t>от электростанций ПЭ</t>
  </si>
  <si>
    <t xml:space="preserve">от других организаций </t>
  </si>
  <si>
    <t>Потери в сети</t>
  </si>
  <si>
    <t xml:space="preserve">то же в % </t>
  </si>
  <si>
    <t>Мощность на производственные и хозяйственные нужды</t>
  </si>
  <si>
    <t>Полезный отпуск мощности потребителям</t>
  </si>
  <si>
    <t>в т.ч.  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</si>
  <si>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потребителям оптового рынка-по прямым договорам</t>
  </si>
  <si>
    <t>в другие организации</t>
  </si>
  <si>
    <t>Генеральный директор АО "Черногорэнерго"            ______________ С.Е. Савицкая</t>
  </si>
  <si>
    <t>электрической энергии по сетям ВН, СН1, СН11 и НН за 2024 г., (МВтч)</t>
  </si>
  <si>
    <t>2024 год</t>
  </si>
  <si>
    <t>Исп.  инженер СТМиУЭ           ______________Косова С.Н.</t>
  </si>
  <si>
    <t>тел. 8(3466) 49-14-74 (доб.117)</t>
  </si>
  <si>
    <t>Электрическая мощность по диапазонам напряжения ЭСО за 2024 г. (МВт)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</si>
</sst>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000_р_._-;\-* #,##0.0000_р_._-;_-* &quot;-&quot;??_р_._-;_-@_-"/>
    <numFmt numFmtId="168" formatCode="#,##0.0000"/>
    <numFmt numFmtId="169" formatCode="h:mm;@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u/>
      <sz val="9"/>
      <name val="Arial"/>
      <family val="2"/>
    </font>
    <font>
      <sz val="9"/>
      <name val="Times New Roman Cyr"/>
      <family val="1"/>
      <charset val="204"/>
    </font>
    <font>
      <b/>
      <u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Arial Cyr"/>
      <family val="2"/>
      <charset val="204"/>
    </font>
    <font>
      <sz val="12"/>
      <name val="Times New Roman"/>
      <family val="1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name val="Arial Cyr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5" fillId="0" borderId="0" applyBorder="0">
      <alignment horizontal="center" vertical="center" wrapText="1"/>
    </xf>
    <xf numFmtId="0" fontId="16" fillId="0" borderId="7" applyBorder="0">
      <alignment horizontal="center" vertical="center" wrapText="1"/>
    </xf>
    <xf numFmtId="4" fontId="12" fillId="4" borderId="5" applyBorder="0">
      <alignment horizontal="right"/>
    </xf>
    <xf numFmtId="4" fontId="12" fillId="5" borderId="0" applyBorder="0">
      <alignment horizontal="right"/>
    </xf>
  </cellStyleXfs>
  <cellXfs count="75">
    <xf numFmtId="0" fontId="0" fillId="0" borderId="0" xfId="0"/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vertical="top"/>
    </xf>
    <xf numFmtId="2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/>
    <xf numFmtId="164" fontId="6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2" fontId="8" fillId="0" borderId="0" xfId="0" applyNumberFormat="1" applyFont="1" applyFill="1" applyBorder="1" applyAlignment="1" applyProtection="1">
      <alignment horizontal="right" vertical="center"/>
    </xf>
    <xf numFmtId="0" fontId="7" fillId="2" borderId="0" xfId="0" applyFont="1" applyFill="1"/>
    <xf numFmtId="0" fontId="9" fillId="0" borderId="0" xfId="0" applyNumberFormat="1" applyFont="1" applyFill="1" applyBorder="1" applyAlignment="1" applyProtection="1">
      <alignment horizontal="center" vertical="top"/>
    </xf>
    <xf numFmtId="0" fontId="10" fillId="2" borderId="0" xfId="0" applyFont="1" applyFill="1"/>
    <xf numFmtId="0" fontId="2" fillId="0" borderId="0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right" vertical="top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164" fontId="6" fillId="0" borderId="5" xfId="0" applyNumberFormat="1" applyFont="1" applyFill="1" applyBorder="1" applyAlignment="1" applyProtection="1">
      <alignment horizontal="right" vertical="top"/>
    </xf>
    <xf numFmtId="0" fontId="6" fillId="0" borderId="5" xfId="0" applyNumberFormat="1" applyFont="1" applyFill="1" applyBorder="1" applyAlignment="1" applyProtection="1">
      <alignment vertical="top"/>
    </xf>
    <xf numFmtId="164" fontId="6" fillId="0" borderId="5" xfId="0" applyNumberFormat="1" applyFont="1" applyFill="1" applyBorder="1" applyAlignment="1" applyProtection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/>
    <xf numFmtId="164" fontId="6" fillId="0" borderId="5" xfId="0" applyNumberFormat="1" applyFont="1" applyFill="1" applyBorder="1"/>
    <xf numFmtId="0" fontId="6" fillId="0" borderId="5" xfId="0" applyNumberFormat="1" applyFont="1" applyFill="1" applyBorder="1" applyAlignment="1" applyProtection="1">
      <alignment horizontal="right" vertical="center" wrapText="1"/>
    </xf>
    <xf numFmtId="164" fontId="6" fillId="0" borderId="5" xfId="0" applyNumberFormat="1" applyFont="1" applyFill="1" applyBorder="1" applyAlignment="1" applyProtection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2" fontId="6" fillId="0" borderId="5" xfId="0" applyNumberFormat="1" applyFont="1" applyFill="1" applyBorder="1" applyAlignment="1" applyProtection="1">
      <alignment vertical="center"/>
    </xf>
    <xf numFmtId="166" fontId="12" fillId="0" borderId="5" xfId="1" applyNumberFormat="1" applyFont="1" applyFill="1" applyBorder="1" applyAlignment="1">
      <alignment vertical="top"/>
    </xf>
    <xf numFmtId="167" fontId="12" fillId="0" borderId="5" xfId="1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vertical="top"/>
    </xf>
    <xf numFmtId="2" fontId="6" fillId="0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3" fillId="0" borderId="0" xfId="0" applyFont="1" applyBorder="1"/>
    <xf numFmtId="0" fontId="6" fillId="0" borderId="0" xfId="0" applyFont="1" applyFill="1" applyBorder="1" applyProtection="1"/>
    <xf numFmtId="164" fontId="6" fillId="0" borderId="0" xfId="0" applyNumberFormat="1" applyFont="1" applyFill="1"/>
    <xf numFmtId="0" fontId="6" fillId="0" borderId="0" xfId="0" applyFont="1" applyFill="1" applyBorder="1"/>
    <xf numFmtId="0" fontId="6" fillId="2" borderId="0" xfId="0" applyNumberFormat="1" applyFont="1" applyFill="1" applyBorder="1" applyAlignment="1" applyProtection="1">
      <alignment horizontal="right" vertical="top"/>
    </xf>
    <xf numFmtId="0" fontId="6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right" vertical="top"/>
    </xf>
    <xf numFmtId="0" fontId="2" fillId="2" borderId="0" xfId="0" applyNumberFormat="1" applyFont="1" applyFill="1" applyBorder="1" applyAlignment="1" applyProtection="1">
      <alignment vertical="top"/>
    </xf>
    <xf numFmtId="0" fontId="7" fillId="0" borderId="0" xfId="0" applyFont="1" applyFill="1"/>
    <xf numFmtId="164" fontId="10" fillId="0" borderId="0" xfId="0" applyNumberFormat="1" applyFont="1" applyFill="1" applyAlignment="1">
      <alignment vertical="center"/>
    </xf>
    <xf numFmtId="0" fontId="10" fillId="0" borderId="0" xfId="0" applyFont="1" applyFill="1"/>
    <xf numFmtId="0" fontId="9" fillId="0" borderId="0" xfId="0" applyNumberFormat="1" applyFont="1" applyFill="1" applyBorder="1" applyAlignment="1" applyProtection="1">
      <alignment horizontal="left" vertical="top"/>
    </xf>
    <xf numFmtId="2" fontId="1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/>
    <xf numFmtId="2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6" fillId="6" borderId="0" xfId="0" applyFont="1" applyFill="1" applyAlignment="1">
      <alignment horizontal="left" vertical="center" wrapText="1"/>
    </xf>
    <xf numFmtId="14" fontId="17" fillId="0" borderId="0" xfId="0" applyNumberFormat="1" applyFont="1" applyFill="1" applyBorder="1"/>
    <xf numFmtId="168" fontId="17" fillId="0" borderId="0" xfId="0" applyNumberFormat="1" applyFont="1" applyFill="1" applyBorder="1" applyAlignment="1">
      <alignment horizontal="center"/>
    </xf>
    <xf numFmtId="0" fontId="18" fillId="0" borderId="0" xfId="0" applyFont="1" applyProtection="1"/>
    <xf numFmtId="0" fontId="18" fillId="0" borderId="0" xfId="0" applyFont="1" applyFill="1" applyProtection="1"/>
    <xf numFmtId="169" fontId="18" fillId="0" borderId="0" xfId="0" applyNumberFormat="1" applyFont="1" applyProtection="1"/>
    <xf numFmtId="169" fontId="19" fillId="0" borderId="0" xfId="0" applyNumberFormat="1" applyFont="1" applyProtection="1"/>
    <xf numFmtId="0" fontId="19" fillId="0" borderId="0" xfId="0" applyFont="1" applyProtection="1"/>
    <xf numFmtId="49" fontId="6" fillId="3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</cellXfs>
  <cellStyles count="6">
    <cellStyle name="Заголовок" xfId="2"/>
    <cellStyle name="ЗаголовокСтолбца" xfId="3"/>
    <cellStyle name="Значение" xfId="4"/>
    <cellStyle name="Обычный" xfId="0" builtinId="0"/>
    <cellStyle name="Финансовый" xfId="1" builtinId="3"/>
    <cellStyle name="Формула" xfId="5"/>
  </cellStyles>
  <dxfs count="8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9;&#1090;&#1103;%20&#1054;&#1057;&#1069;&#1069;/&#1076;&#1083;&#1103;%20&#1055;&#1069;&#1054;/2024&#1075;/&#1060;&#1072;&#1082;&#1090;%20&#1089;%20&#1042;&#1053;%20&#1074;%20&#1056;&#1069;&#1050;%20&#1079;&#1072;%202024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"/>
      <sheetName val="ГЭС"/>
      <sheetName val="реестр"/>
      <sheetName val="ЧЭсвод в РЭК"/>
      <sheetName val="П№1.4!!!"/>
      <sheetName val="для сайта"/>
      <sheetName val="П№1.4 (2)"/>
      <sheetName val="П№1.5!!!"/>
      <sheetName val="П№1.5"/>
      <sheetName val="П№1.5 (2)"/>
      <sheetName val="П№1.6"/>
      <sheetName val="П№1.6 (2)"/>
      <sheetName val="П№1.6 (3)"/>
      <sheetName val="хоз нужды ЧЭ "/>
    </sheetNames>
    <sheetDataSet>
      <sheetData sheetId="0">
        <row r="15">
          <cell r="AO15">
            <v>108.351067</v>
          </cell>
          <cell r="AP15">
            <v>149.17099999999999</v>
          </cell>
        </row>
        <row r="16">
          <cell r="AO16">
            <v>864.39683000000002</v>
          </cell>
          <cell r="AP16">
            <v>1195.6000593218128</v>
          </cell>
        </row>
        <row r="17">
          <cell r="AO17">
            <v>333.0444</v>
          </cell>
          <cell r="AP17">
            <v>460.08994067818742</v>
          </cell>
        </row>
        <row r="18">
          <cell r="AO18">
            <v>1.0842459999999998</v>
          </cell>
          <cell r="AP18">
            <v>1.486</v>
          </cell>
        </row>
        <row r="22">
          <cell r="AO22">
            <v>0.50169599999999992</v>
          </cell>
          <cell r="AP22">
            <v>0.68700000000000006</v>
          </cell>
        </row>
        <row r="23">
          <cell r="AO23">
            <v>1303.8090829999999</v>
          </cell>
          <cell r="AP23">
            <v>1802.075</v>
          </cell>
        </row>
        <row r="24">
          <cell r="AO24">
            <v>0.39727200000000007</v>
          </cell>
          <cell r="AP24">
            <v>0.6130000000000001</v>
          </cell>
        </row>
      </sheetData>
      <sheetData sheetId="1">
        <row r="8">
          <cell r="AO8">
            <v>0.58003800000000005</v>
          </cell>
          <cell r="AP8">
            <v>0.79300000000000004</v>
          </cell>
        </row>
        <row r="12">
          <cell r="AO12">
            <v>0.31750100000000003</v>
          </cell>
          <cell r="AP12">
            <v>0.43899999999999995</v>
          </cell>
        </row>
        <row r="15">
          <cell r="AO15">
            <v>7.6259999999999994E-2</v>
          </cell>
          <cell r="AP15">
            <v>0.10300000000000001</v>
          </cell>
        </row>
        <row r="18">
          <cell r="AO18">
            <v>0.186277</v>
          </cell>
          <cell r="AP18">
            <v>0.251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7"/>
  <sheetViews>
    <sheetView tabSelected="1" view="pageBreakPreview" zoomScale="160" zoomScaleSheetLayoutView="160" workbookViewId="0">
      <selection activeCell="B37" sqref="B37"/>
    </sheetView>
  </sheetViews>
  <sheetFormatPr defaultRowHeight="12" x14ac:dyDescent="0.2"/>
  <cols>
    <col min="1" max="1" width="3.5703125" style="45" customWidth="1"/>
    <col min="2" max="2" width="28.85546875" style="46" customWidth="1"/>
    <col min="3" max="7" width="12.7109375" style="8" customWidth="1"/>
    <col min="8" max="16384" width="9.140625" style="8"/>
  </cols>
  <sheetData>
    <row r="1" spans="1:7" ht="12.75" x14ac:dyDescent="0.2">
      <c r="A1" s="1"/>
      <c r="B1" s="2"/>
      <c r="C1" s="3"/>
      <c r="D1" s="3"/>
      <c r="E1" s="4"/>
      <c r="F1" s="5"/>
      <c r="G1" s="7"/>
    </row>
    <row r="2" spans="1:7" s="10" customFormat="1" ht="14.25" x14ac:dyDescent="0.2">
      <c r="A2" s="71" t="s">
        <v>0</v>
      </c>
      <c r="B2" s="71"/>
      <c r="C2" s="71"/>
      <c r="D2" s="71"/>
      <c r="E2" s="71"/>
      <c r="F2" s="71"/>
      <c r="G2" s="71"/>
    </row>
    <row r="3" spans="1:7" s="10" customFormat="1" ht="14.25" x14ac:dyDescent="0.2">
      <c r="A3" s="71" t="s">
        <v>48</v>
      </c>
      <c r="B3" s="71"/>
      <c r="C3" s="71"/>
      <c r="D3" s="71"/>
      <c r="E3" s="71"/>
      <c r="F3" s="71"/>
      <c r="G3" s="71"/>
    </row>
    <row r="4" spans="1:7" x14ac:dyDescent="0.2">
      <c r="A4" s="1"/>
      <c r="B4" s="11"/>
      <c r="C4" s="12"/>
      <c r="D4" s="12"/>
      <c r="E4" s="13"/>
      <c r="F4" s="6"/>
      <c r="G4" s="6"/>
    </row>
    <row r="5" spans="1:7" s="15" customFormat="1" ht="44.25" customHeight="1" x14ac:dyDescent="0.2">
      <c r="A5" s="14" t="s">
        <v>1</v>
      </c>
      <c r="B5" s="14" t="s">
        <v>2</v>
      </c>
      <c r="C5" s="70" t="s">
        <v>49</v>
      </c>
      <c r="D5" s="70"/>
      <c r="E5" s="70"/>
      <c r="F5" s="70"/>
      <c r="G5" s="70"/>
    </row>
    <row r="6" spans="1:7" s="15" customFormat="1" x14ac:dyDescent="0.2">
      <c r="A6" s="16"/>
      <c r="B6" s="16"/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</row>
    <row r="7" spans="1:7" s="15" customFormat="1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 s="15" customFormat="1" ht="25.5" customHeight="1" x14ac:dyDescent="0.2">
      <c r="A8" s="18">
        <v>1</v>
      </c>
      <c r="B8" s="19" t="s">
        <v>8</v>
      </c>
      <c r="C8" s="20">
        <f>C14+C15+C16</f>
        <v>1306372.3350000002</v>
      </c>
      <c r="D8" s="20">
        <f>D9+D14+D15+D16</f>
        <v>108351.067</v>
      </c>
      <c r="E8" s="20">
        <f>E9+E14+E15+E16</f>
        <v>945660.13025000005</v>
      </c>
      <c r="F8" s="20">
        <f>F9+F14+F15+F16</f>
        <v>1305870.639</v>
      </c>
      <c r="G8" s="20">
        <f>G9+G14+G15+G16</f>
        <v>583.54900000000009</v>
      </c>
    </row>
    <row r="9" spans="1:7" s="15" customFormat="1" x14ac:dyDescent="0.2">
      <c r="A9" s="18" t="s">
        <v>9</v>
      </c>
      <c r="B9" s="21" t="s">
        <v>10</v>
      </c>
      <c r="C9" s="22">
        <f>SUM(D9:G9)</f>
        <v>1054093.0502500001</v>
      </c>
      <c r="D9" s="22">
        <f>D11+D12+D13+D14</f>
        <v>0</v>
      </c>
      <c r="E9" s="22">
        <f>E11+E12+E13+E14</f>
        <v>81263.30025</v>
      </c>
      <c r="F9" s="22">
        <f>F11+F12+F13+F14</f>
        <v>972246.201</v>
      </c>
      <c r="G9" s="22">
        <f>G11+G12+G13+G14</f>
        <v>583.54900000000009</v>
      </c>
    </row>
    <row r="10" spans="1:7" s="15" customFormat="1" x14ac:dyDescent="0.2">
      <c r="A10" s="18"/>
      <c r="B10" s="21" t="s">
        <v>11</v>
      </c>
      <c r="C10" s="22"/>
      <c r="D10" s="22"/>
      <c r="E10" s="22"/>
      <c r="F10" s="23"/>
      <c r="G10" s="23"/>
    </row>
    <row r="11" spans="1:7" s="15" customFormat="1" x14ac:dyDescent="0.2">
      <c r="A11" s="18"/>
      <c r="B11" s="21" t="s">
        <v>4</v>
      </c>
      <c r="C11" s="22">
        <f>SUM(D11:G11)</f>
        <v>108351.067</v>
      </c>
      <c r="D11" s="24"/>
      <c r="E11" s="25">
        <f>D16*0.75</f>
        <v>81263.30025</v>
      </c>
      <c r="F11" s="25">
        <f>D16-E11</f>
        <v>27087.766749999995</v>
      </c>
      <c r="G11" s="23"/>
    </row>
    <row r="12" spans="1:7" s="15" customFormat="1" x14ac:dyDescent="0.2">
      <c r="A12" s="18"/>
      <c r="B12" s="21" t="s">
        <v>5</v>
      </c>
      <c r="C12" s="22">
        <f>SUM(D12:G12)</f>
        <v>945158.43425000005</v>
      </c>
      <c r="D12" s="22"/>
      <c r="E12" s="24"/>
      <c r="F12" s="23">
        <f>E11+E16-E21</f>
        <v>945158.43425000005</v>
      </c>
      <c r="G12" s="23"/>
    </row>
    <row r="13" spans="1:7" s="15" customFormat="1" x14ac:dyDescent="0.2">
      <c r="A13" s="18"/>
      <c r="B13" s="21" t="s">
        <v>6</v>
      </c>
      <c r="C13" s="22">
        <f>SUM(D13:G13)</f>
        <v>583.54900000000009</v>
      </c>
      <c r="D13" s="22"/>
      <c r="E13" s="22"/>
      <c r="F13" s="23"/>
      <c r="G13" s="23">
        <f>G21</f>
        <v>583.54900000000009</v>
      </c>
    </row>
    <row r="14" spans="1:7" s="15" customFormat="1" x14ac:dyDescent="0.2">
      <c r="A14" s="18" t="s">
        <v>12</v>
      </c>
      <c r="B14" s="21" t="s">
        <v>13</v>
      </c>
      <c r="C14" s="22"/>
      <c r="D14" s="22"/>
      <c r="E14" s="22"/>
      <c r="F14" s="23"/>
      <c r="G14" s="23"/>
    </row>
    <row r="15" spans="1:7" s="29" customFormat="1" ht="24" x14ac:dyDescent="0.2">
      <c r="A15" s="26" t="s">
        <v>14</v>
      </c>
      <c r="B15" s="19" t="s">
        <v>15</v>
      </c>
      <c r="C15" s="27">
        <f>SUM(D15:G15)</f>
        <v>0</v>
      </c>
      <c r="D15" s="27"/>
      <c r="E15" s="27"/>
      <c r="F15" s="28"/>
      <c r="G15" s="28"/>
    </row>
    <row r="16" spans="1:7" s="30" customFormat="1" ht="24" x14ac:dyDescent="0.2">
      <c r="A16" s="26" t="s">
        <v>16</v>
      </c>
      <c r="B16" s="19" t="s">
        <v>17</v>
      </c>
      <c r="C16" s="27">
        <f>SUM(D16:G16)</f>
        <v>1306372.3350000002</v>
      </c>
      <c r="D16" s="27">
        <f>[1]ТЭ!AO15*1000</f>
        <v>108351.067</v>
      </c>
      <c r="E16" s="27">
        <f>[1]ТЭ!AO16*1000</f>
        <v>864396.83000000007</v>
      </c>
      <c r="F16" s="28">
        <f>([1]ТЭ!AO17+[1]ГЭС!AO8)*1000</f>
        <v>333624.43800000002</v>
      </c>
      <c r="G16" s="28"/>
    </row>
    <row r="17" spans="1:9" s="15" customFormat="1" x14ac:dyDescent="0.2">
      <c r="A17" s="18" t="s">
        <v>18</v>
      </c>
      <c r="B17" s="21" t="s">
        <v>19</v>
      </c>
      <c r="C17" s="22"/>
      <c r="D17" s="22"/>
      <c r="E17" s="22"/>
      <c r="F17" s="23"/>
      <c r="G17" s="23"/>
    </row>
    <row r="18" spans="1:9" s="15" customFormat="1" x14ac:dyDescent="0.2">
      <c r="A18" s="18"/>
      <c r="B18" s="21" t="s">
        <v>20</v>
      </c>
      <c r="C18" s="22"/>
      <c r="D18" s="22"/>
      <c r="E18" s="22"/>
      <c r="F18" s="23"/>
      <c r="G18" s="23"/>
    </row>
    <row r="19" spans="1:9" s="30" customFormat="1" ht="36" x14ac:dyDescent="0.2">
      <c r="A19" s="26" t="s">
        <v>21</v>
      </c>
      <c r="B19" s="19" t="s">
        <v>22</v>
      </c>
      <c r="C19" s="27">
        <f>F19</f>
        <v>1401.7469999999998</v>
      </c>
      <c r="D19" s="27"/>
      <c r="E19" s="27"/>
      <c r="F19" s="28">
        <f>([1]ТЭ!AO18+[1]ГЭС!AO12)*1000</f>
        <v>1401.7469999999998</v>
      </c>
      <c r="G19" s="28"/>
    </row>
    <row r="20" spans="1:9" s="15" customFormat="1" x14ac:dyDescent="0.2">
      <c r="A20" s="18" t="s">
        <v>23</v>
      </c>
      <c r="B20" s="21" t="s">
        <v>24</v>
      </c>
      <c r="C20" s="22">
        <f>C21+C25</f>
        <v>1304970.588</v>
      </c>
      <c r="D20" s="22"/>
      <c r="E20" s="22">
        <f>E21</f>
        <v>501.69599999999991</v>
      </c>
      <c r="F20" s="23">
        <f>F21+F25</f>
        <v>1303885.3429999999</v>
      </c>
      <c r="G20" s="23">
        <f>G21</f>
        <v>583.54900000000009</v>
      </c>
    </row>
    <row r="21" spans="1:9" s="30" customFormat="1" ht="24" x14ac:dyDescent="0.2">
      <c r="A21" s="26" t="s">
        <v>25</v>
      </c>
      <c r="B21" s="19" t="s">
        <v>26</v>
      </c>
      <c r="C21" s="27">
        <f>SUM(E21:G21)</f>
        <v>1304970.588</v>
      </c>
      <c r="D21" s="27"/>
      <c r="E21" s="27">
        <f>[1]ТЭ!AO22*1000</f>
        <v>501.69599999999991</v>
      </c>
      <c r="F21" s="28">
        <f>([1]ТЭ!AO23+[1]ГЭС!AO15)*1000</f>
        <v>1303885.3429999999</v>
      </c>
      <c r="G21" s="28">
        <f>([1]ТЭ!AO24+[1]ГЭС!AO18)*1000</f>
        <v>583.54900000000009</v>
      </c>
      <c r="I21" s="62"/>
    </row>
    <row r="22" spans="1:9" s="15" customFormat="1" x14ac:dyDescent="0.2">
      <c r="A22" s="18"/>
      <c r="B22" s="21" t="s">
        <v>27</v>
      </c>
      <c r="C22" s="22"/>
      <c r="D22" s="22"/>
      <c r="E22" s="22"/>
      <c r="F22" s="23"/>
      <c r="G22" s="23"/>
    </row>
    <row r="23" spans="1:9" s="30" customFormat="1" ht="24" x14ac:dyDescent="0.2">
      <c r="A23" s="26"/>
      <c r="B23" s="19" t="s">
        <v>28</v>
      </c>
      <c r="C23" s="27"/>
      <c r="D23" s="27"/>
      <c r="E23" s="27"/>
      <c r="F23" s="28"/>
      <c r="G23" s="28"/>
    </row>
    <row r="24" spans="1:9" s="15" customFormat="1" x14ac:dyDescent="0.2">
      <c r="A24" s="18"/>
      <c r="B24" s="21" t="s">
        <v>29</v>
      </c>
      <c r="C24" s="22"/>
      <c r="D24" s="22"/>
      <c r="E24" s="22"/>
      <c r="F24" s="23"/>
      <c r="G24" s="23"/>
    </row>
    <row r="25" spans="1:9" s="30" customFormat="1" ht="24" x14ac:dyDescent="0.2">
      <c r="A25" s="19" t="s">
        <v>30</v>
      </c>
      <c r="B25" s="19" t="s">
        <v>31</v>
      </c>
      <c r="C25" s="27"/>
      <c r="D25" s="27"/>
      <c r="E25" s="27"/>
      <c r="F25" s="28"/>
      <c r="G25" s="28"/>
    </row>
    <row r="26" spans="1:9" s="30" customFormat="1" ht="24" x14ac:dyDescent="0.2">
      <c r="A26" s="26" t="s">
        <v>32</v>
      </c>
      <c r="B26" s="19" t="s">
        <v>33</v>
      </c>
      <c r="C26" s="27"/>
      <c r="D26" s="27"/>
      <c r="E26" s="27"/>
      <c r="F26" s="28"/>
      <c r="G26" s="28"/>
    </row>
    <row r="27" spans="1:9" s="15" customFormat="1" x14ac:dyDescent="0.2">
      <c r="A27" s="18" t="s">
        <v>34</v>
      </c>
      <c r="B27" s="21" t="s">
        <v>35</v>
      </c>
      <c r="C27" s="31">
        <f>SUM(D27:G27)</f>
        <v>-3.637978807091713E-12</v>
      </c>
      <c r="D27" s="32">
        <f>D8-C11-D17-D19-D20</f>
        <v>0</v>
      </c>
      <c r="E27" s="33">
        <f>E8-C12-E17-E19-E20</f>
        <v>-3.637978807091713E-12</v>
      </c>
      <c r="F27" s="33">
        <f>F8-C13-F17-F19-F20</f>
        <v>0</v>
      </c>
      <c r="G27" s="32">
        <f>G8-G17-G19-G20</f>
        <v>0</v>
      </c>
    </row>
    <row r="28" spans="1:9" s="15" customFormat="1" x14ac:dyDescent="0.2">
      <c r="A28" s="34"/>
      <c r="B28" s="35"/>
      <c r="C28" s="36"/>
      <c r="D28" s="36"/>
      <c r="E28" s="37"/>
      <c r="F28" s="5"/>
      <c r="G28" s="5"/>
    </row>
    <row r="29" spans="1:9" s="15" customFormat="1" x14ac:dyDescent="0.2">
      <c r="A29" s="38"/>
      <c r="B29" s="39"/>
      <c r="C29" s="42"/>
      <c r="D29" s="40"/>
      <c r="E29" s="40"/>
      <c r="F29" s="41"/>
      <c r="G29" s="41"/>
    </row>
    <row r="30" spans="1:9" s="15" customFormat="1" ht="12.75" x14ac:dyDescent="0.2">
      <c r="A30" s="38"/>
      <c r="B30" s="63" t="s">
        <v>47</v>
      </c>
      <c r="C30" s="64"/>
      <c r="D30" s="64"/>
      <c r="E30" s="64"/>
      <c r="F30" s="64"/>
      <c r="G30" s="64"/>
    </row>
    <row r="31" spans="1:9" s="15" customFormat="1" ht="12.75" x14ac:dyDescent="0.2">
      <c r="A31" s="38"/>
      <c r="B31" s="65"/>
      <c r="C31" s="65"/>
      <c r="D31" s="65"/>
      <c r="E31" s="66"/>
      <c r="F31" s="66"/>
      <c r="G31" s="66"/>
    </row>
    <row r="32" spans="1:9" s="15" customFormat="1" ht="12.75" x14ac:dyDescent="0.2">
      <c r="A32" s="38"/>
      <c r="B32" s="68" t="s">
        <v>50</v>
      </c>
      <c r="C32" s="69"/>
      <c r="D32" s="69"/>
      <c r="E32" s="66"/>
      <c r="F32" s="66"/>
      <c r="G32" s="66"/>
    </row>
    <row r="33" spans="1:7" s="15" customFormat="1" ht="12.75" x14ac:dyDescent="0.2">
      <c r="A33" s="38"/>
      <c r="B33" s="68" t="s">
        <v>51</v>
      </c>
      <c r="C33" s="69"/>
      <c r="D33" s="69"/>
      <c r="E33" s="66"/>
      <c r="F33" s="66"/>
      <c r="G33" s="66"/>
    </row>
    <row r="34" spans="1:7" s="15" customFormat="1" x14ac:dyDescent="0.2">
      <c r="A34" s="43"/>
      <c r="B34" s="44"/>
    </row>
    <row r="35" spans="1:7" s="15" customFormat="1" x14ac:dyDescent="0.2">
      <c r="A35" s="43"/>
      <c r="B35" s="44"/>
    </row>
    <row r="36" spans="1:7" s="15" customFormat="1" x14ac:dyDescent="0.2">
      <c r="A36" s="43"/>
      <c r="B36" s="44"/>
    </row>
    <row r="37" spans="1:7" s="15" customFormat="1" x14ac:dyDescent="0.2">
      <c r="A37" s="43"/>
      <c r="B37" s="44"/>
    </row>
    <row r="38" spans="1:7" s="15" customFormat="1" x14ac:dyDescent="0.2">
      <c r="A38" s="43"/>
      <c r="B38" s="44"/>
    </row>
    <row r="39" spans="1:7" s="15" customFormat="1" x14ac:dyDescent="0.2">
      <c r="A39" s="43"/>
      <c r="B39" s="44"/>
    </row>
    <row r="40" spans="1:7" s="15" customFormat="1" x14ac:dyDescent="0.2">
      <c r="A40" s="43"/>
      <c r="B40" s="44"/>
    </row>
    <row r="41" spans="1:7" s="15" customFormat="1" x14ac:dyDescent="0.2">
      <c r="A41" s="43"/>
      <c r="B41" s="44"/>
    </row>
    <row r="42" spans="1:7" s="15" customFormat="1" x14ac:dyDescent="0.2">
      <c r="A42" s="43"/>
      <c r="B42" s="44"/>
    </row>
    <row r="43" spans="1:7" s="15" customFormat="1" x14ac:dyDescent="0.2">
      <c r="A43" s="43"/>
      <c r="B43" s="44"/>
    </row>
    <row r="44" spans="1:7" s="15" customFormat="1" x14ac:dyDescent="0.2">
      <c r="A44" s="43"/>
      <c r="B44" s="44"/>
    </row>
    <row r="45" spans="1:7" s="15" customFormat="1" x14ac:dyDescent="0.2">
      <c r="A45" s="43"/>
      <c r="B45" s="44"/>
    </row>
    <row r="46" spans="1:7" s="15" customFormat="1" x14ac:dyDescent="0.2">
      <c r="A46" s="43"/>
      <c r="B46" s="44"/>
    </row>
    <row r="47" spans="1:7" s="15" customFormat="1" x14ac:dyDescent="0.2">
      <c r="A47" s="43"/>
      <c r="B47" s="44"/>
    </row>
    <row r="48" spans="1:7" s="15" customFormat="1" x14ac:dyDescent="0.2">
      <c r="A48" s="43"/>
      <c r="B48" s="44"/>
    </row>
    <row r="49" spans="1:2" s="15" customFormat="1" x14ac:dyDescent="0.2">
      <c r="A49" s="43"/>
      <c r="B49" s="44"/>
    </row>
    <row r="50" spans="1:2" s="15" customFormat="1" x14ac:dyDescent="0.2">
      <c r="A50" s="43"/>
      <c r="B50" s="44"/>
    </row>
    <row r="51" spans="1:2" s="15" customFormat="1" x14ac:dyDescent="0.2">
      <c r="A51" s="43"/>
      <c r="B51" s="44"/>
    </row>
    <row r="52" spans="1:2" s="15" customFormat="1" x14ac:dyDescent="0.2">
      <c r="A52" s="43"/>
      <c r="B52" s="44"/>
    </row>
    <row r="53" spans="1:2" s="15" customFormat="1" x14ac:dyDescent="0.2">
      <c r="A53" s="43"/>
      <c r="B53" s="44"/>
    </row>
    <row r="54" spans="1:2" s="15" customFormat="1" x14ac:dyDescent="0.2">
      <c r="A54" s="43"/>
      <c r="B54" s="44"/>
    </row>
    <row r="55" spans="1:2" s="15" customFormat="1" x14ac:dyDescent="0.2">
      <c r="A55" s="43"/>
      <c r="B55" s="44"/>
    </row>
    <row r="56" spans="1:2" s="15" customFormat="1" x14ac:dyDescent="0.2">
      <c r="A56" s="43"/>
      <c r="B56" s="44"/>
    </row>
    <row r="57" spans="1:2" s="15" customFormat="1" x14ac:dyDescent="0.2">
      <c r="A57" s="43"/>
      <c r="B57" s="44"/>
    </row>
    <row r="58" spans="1:2" s="15" customFormat="1" x14ac:dyDescent="0.2">
      <c r="A58" s="43"/>
      <c r="B58" s="44"/>
    </row>
    <row r="59" spans="1:2" s="15" customFormat="1" x14ac:dyDescent="0.2">
      <c r="A59" s="43"/>
      <c r="B59" s="44"/>
    </row>
    <row r="60" spans="1:2" s="15" customFormat="1" x14ac:dyDescent="0.2">
      <c r="A60" s="43"/>
      <c r="B60" s="44"/>
    </row>
    <row r="61" spans="1:2" s="15" customFormat="1" x14ac:dyDescent="0.2">
      <c r="A61" s="43"/>
      <c r="B61" s="44"/>
    </row>
    <row r="62" spans="1:2" s="15" customFormat="1" x14ac:dyDescent="0.2">
      <c r="A62" s="43"/>
      <c r="B62" s="44"/>
    </row>
    <row r="63" spans="1:2" s="15" customFormat="1" x14ac:dyDescent="0.2">
      <c r="A63" s="43"/>
      <c r="B63" s="44"/>
    </row>
    <row r="64" spans="1:2" s="15" customFormat="1" x14ac:dyDescent="0.2">
      <c r="A64" s="43"/>
      <c r="B64" s="44"/>
    </row>
    <row r="65" spans="1:2" s="15" customFormat="1" x14ac:dyDescent="0.2">
      <c r="A65" s="43"/>
      <c r="B65" s="44"/>
    </row>
    <row r="66" spans="1:2" s="15" customFormat="1" x14ac:dyDescent="0.2">
      <c r="A66" s="43"/>
      <c r="B66" s="44"/>
    </row>
    <row r="67" spans="1:2" s="15" customFormat="1" x14ac:dyDescent="0.2">
      <c r="A67" s="43"/>
      <c r="B67" s="44"/>
    </row>
  </sheetData>
  <mergeCells count="3">
    <mergeCell ref="C5:G5"/>
    <mergeCell ref="A2:G2"/>
    <mergeCell ref="A3:G3"/>
  </mergeCells>
  <conditionalFormatting sqref="E30 C30">
    <cfRule type="cellIs" dxfId="79" priority="39" stopIfTrue="1" operator="equal">
      <formula>C$39</formula>
    </cfRule>
    <cfRule type="cellIs" dxfId="78" priority="40" stopIfTrue="1" operator="equal">
      <formula>#REF!</formula>
    </cfRule>
  </conditionalFormatting>
  <conditionalFormatting sqref="G30">
    <cfRule type="cellIs" dxfId="77" priority="37" stopIfTrue="1" operator="equal">
      <formula>G$39</formula>
    </cfRule>
    <cfRule type="cellIs" dxfId="76" priority="38" stopIfTrue="1" operator="equal">
      <formula>#REF!</formula>
    </cfRule>
  </conditionalFormatting>
  <conditionalFormatting sqref="F30">
    <cfRule type="cellIs" dxfId="75" priority="35" stopIfTrue="1" operator="equal">
      <formula>F$39</formula>
    </cfRule>
    <cfRule type="cellIs" dxfId="74" priority="36" stopIfTrue="1" operator="equal">
      <formula>#REF!</formula>
    </cfRule>
  </conditionalFormatting>
  <conditionalFormatting sqref="D30">
    <cfRule type="cellIs" dxfId="73" priority="33" stopIfTrue="1" operator="equal">
      <formula>D$39</formula>
    </cfRule>
    <cfRule type="cellIs" dxfId="72" priority="34" stopIfTrue="1" operator="equal">
      <formula>#REF!</formula>
    </cfRule>
  </conditionalFormatting>
  <conditionalFormatting sqref="E30 C30">
    <cfRule type="cellIs" dxfId="71" priority="31" stopIfTrue="1" operator="equal">
      <formula>C$39</formula>
    </cfRule>
    <cfRule type="cellIs" dxfId="70" priority="32" stopIfTrue="1" operator="equal">
      <formula>#REF!</formula>
    </cfRule>
  </conditionalFormatting>
  <conditionalFormatting sqref="G30">
    <cfRule type="cellIs" dxfId="69" priority="29" stopIfTrue="1" operator="equal">
      <formula>G$39</formula>
    </cfRule>
    <cfRule type="cellIs" dxfId="68" priority="30" stopIfTrue="1" operator="equal">
      <formula>#REF!</formula>
    </cfRule>
  </conditionalFormatting>
  <conditionalFormatting sqref="E30 C30">
    <cfRule type="cellIs" dxfId="67" priority="27" stopIfTrue="1" operator="equal">
      <formula>C$39</formula>
    </cfRule>
    <cfRule type="cellIs" dxfId="66" priority="28" stopIfTrue="1" operator="equal">
      <formula>#REF!</formula>
    </cfRule>
  </conditionalFormatting>
  <conditionalFormatting sqref="G30">
    <cfRule type="cellIs" dxfId="65" priority="25" stopIfTrue="1" operator="equal">
      <formula>G$39</formula>
    </cfRule>
    <cfRule type="cellIs" dxfId="64" priority="26" stopIfTrue="1" operator="equal">
      <formula>#REF!</formula>
    </cfRule>
  </conditionalFormatting>
  <conditionalFormatting sqref="E30 C30">
    <cfRule type="cellIs" dxfId="63" priority="23" stopIfTrue="1" operator="equal">
      <formula>C$39</formula>
    </cfRule>
    <cfRule type="cellIs" dxfId="62" priority="24" stopIfTrue="1" operator="equal">
      <formula>#REF!</formula>
    </cfRule>
  </conditionalFormatting>
  <conditionalFormatting sqref="G30">
    <cfRule type="cellIs" dxfId="61" priority="21" stopIfTrue="1" operator="equal">
      <formula>G$39</formula>
    </cfRule>
    <cfRule type="cellIs" dxfId="60" priority="22" stopIfTrue="1" operator="equal">
      <formula>#REF!</formula>
    </cfRule>
  </conditionalFormatting>
  <conditionalFormatting sqref="F30">
    <cfRule type="cellIs" dxfId="59" priority="19" stopIfTrue="1" operator="equal">
      <formula>F$39</formula>
    </cfRule>
    <cfRule type="cellIs" dxfId="58" priority="20" stopIfTrue="1" operator="equal">
      <formula>P$52</formula>
    </cfRule>
  </conditionalFormatting>
  <conditionalFormatting sqref="D30">
    <cfRule type="cellIs" dxfId="57" priority="17" stopIfTrue="1" operator="equal">
      <formula>D$39</formula>
    </cfRule>
    <cfRule type="cellIs" dxfId="56" priority="18" stopIfTrue="1" operator="equal">
      <formula>L$52</formula>
    </cfRule>
  </conditionalFormatting>
  <conditionalFormatting sqref="E30 C30">
    <cfRule type="cellIs" dxfId="55" priority="15" stopIfTrue="1" operator="equal">
      <formula>C$39</formula>
    </cfRule>
    <cfRule type="cellIs" dxfId="54" priority="16" stopIfTrue="1" operator="equal">
      <formula>#REF!</formula>
    </cfRule>
  </conditionalFormatting>
  <conditionalFormatting sqref="G30">
    <cfRule type="cellIs" dxfId="53" priority="13" stopIfTrue="1" operator="equal">
      <formula>G$39</formula>
    </cfRule>
    <cfRule type="cellIs" dxfId="52" priority="14" stopIfTrue="1" operator="equal">
      <formula>#REF!</formula>
    </cfRule>
  </conditionalFormatting>
  <conditionalFormatting sqref="F30">
    <cfRule type="cellIs" dxfId="51" priority="11" stopIfTrue="1" operator="equal">
      <formula>F$39</formula>
    </cfRule>
    <cfRule type="cellIs" dxfId="50" priority="12" stopIfTrue="1" operator="equal">
      <formula>#REF!</formula>
    </cfRule>
  </conditionalFormatting>
  <conditionalFormatting sqref="D30">
    <cfRule type="cellIs" dxfId="49" priority="9" stopIfTrue="1" operator="equal">
      <formula>D$39</formula>
    </cfRule>
    <cfRule type="cellIs" dxfId="48" priority="10" stopIfTrue="1" operator="equal">
      <formula>#REF!</formula>
    </cfRule>
  </conditionalFormatting>
  <conditionalFormatting sqref="E30 C30">
    <cfRule type="cellIs" dxfId="47" priority="7" stopIfTrue="1" operator="equal">
      <formula>C$39</formula>
    </cfRule>
    <cfRule type="cellIs" dxfId="46" priority="8" stopIfTrue="1" operator="equal">
      <formula>#REF!</formula>
    </cfRule>
  </conditionalFormatting>
  <conditionalFormatting sqref="G30">
    <cfRule type="cellIs" dxfId="45" priority="5" stopIfTrue="1" operator="equal">
      <formula>G$39</formula>
    </cfRule>
    <cfRule type="cellIs" dxfId="44" priority="6" stopIfTrue="1" operator="equal">
      <formula>#REF!</formula>
    </cfRule>
  </conditionalFormatting>
  <conditionalFormatting sqref="F30">
    <cfRule type="cellIs" dxfId="43" priority="3" stopIfTrue="1" operator="equal">
      <formula>F$39</formula>
    </cfRule>
    <cfRule type="cellIs" dxfId="42" priority="4" stopIfTrue="1" operator="equal">
      <formula>#REF!</formula>
    </cfRule>
  </conditionalFormatting>
  <conditionalFormatting sqref="D30">
    <cfRule type="cellIs" dxfId="41" priority="1" stopIfTrue="1" operator="equal">
      <formula>D$39</formula>
    </cfRule>
    <cfRule type="cellIs" dxfId="40" priority="2" stopIfTrue="1" operator="equal">
      <formula>#REF!</formula>
    </cfRule>
  </conditionalFormatting>
  <pageMargins left="0.74803149606299213" right="0.74803149606299213" top="0.6692913385826772" bottom="0.19685039370078741" header="0.51181102362204722" footer="0.1574803149606299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0"/>
  <sheetViews>
    <sheetView view="pageBreakPreview" zoomScale="160" zoomScaleSheetLayoutView="160" workbookViewId="0">
      <selection activeCell="B30" sqref="B30"/>
    </sheetView>
  </sheetViews>
  <sheetFormatPr defaultRowHeight="12" x14ac:dyDescent="0.2"/>
  <cols>
    <col min="1" max="1" width="3.5703125" style="1" customWidth="1"/>
    <col min="2" max="2" width="38.7109375" style="11" customWidth="1"/>
    <col min="3" max="3" width="9.85546875" style="60" customWidth="1"/>
    <col min="4" max="4" width="7.85546875" style="60" customWidth="1"/>
    <col min="5" max="5" width="10" style="61" customWidth="1"/>
    <col min="6" max="6" width="9.5703125" style="6" customWidth="1"/>
    <col min="7" max="7" width="8.85546875" style="6" customWidth="1"/>
    <col min="8" max="16384" width="9.140625" style="47"/>
  </cols>
  <sheetData>
    <row r="1" spans="1:7" ht="12.75" x14ac:dyDescent="0.2">
      <c r="B1" s="2"/>
      <c r="C1" s="3"/>
      <c r="D1" s="3"/>
      <c r="E1" s="4"/>
      <c r="F1" s="5"/>
      <c r="G1" s="7"/>
    </row>
    <row r="2" spans="1:7" s="49" customFormat="1" ht="14.25" x14ac:dyDescent="0.2">
      <c r="A2" s="9"/>
      <c r="B2" s="9"/>
      <c r="C2" s="9"/>
      <c r="D2" s="9"/>
      <c r="E2" s="9"/>
      <c r="F2" s="9"/>
      <c r="G2" s="48"/>
    </row>
    <row r="3" spans="1:7" s="49" customFormat="1" ht="14.25" x14ac:dyDescent="0.2">
      <c r="A3" s="50"/>
      <c r="B3" s="50" t="s">
        <v>52</v>
      </c>
      <c r="C3" s="9"/>
      <c r="D3" s="9"/>
      <c r="E3" s="9"/>
      <c r="F3" s="9"/>
      <c r="G3" s="48"/>
    </row>
    <row r="4" spans="1:7" ht="15.75" x14ac:dyDescent="0.2">
      <c r="C4" s="12"/>
      <c r="D4" s="12"/>
      <c r="E4" s="13"/>
      <c r="G4" s="51"/>
    </row>
    <row r="5" spans="1:7" s="38" customFormat="1" ht="44.25" customHeight="1" x14ac:dyDescent="0.2">
      <c r="A5" s="14" t="s">
        <v>1</v>
      </c>
      <c r="B5" s="14" t="s">
        <v>2</v>
      </c>
      <c r="C5" s="72" t="s">
        <v>49</v>
      </c>
      <c r="D5" s="73"/>
      <c r="E5" s="73"/>
      <c r="F5" s="73"/>
      <c r="G5" s="74"/>
    </row>
    <row r="6" spans="1:7" s="38" customFormat="1" x14ac:dyDescent="0.2">
      <c r="A6" s="16"/>
      <c r="B6" s="16"/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</row>
    <row r="7" spans="1:7" s="38" customFormat="1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 s="38" customFormat="1" ht="25.5" customHeight="1" x14ac:dyDescent="0.2">
      <c r="A8" s="18">
        <v>1</v>
      </c>
      <c r="B8" s="19" t="s">
        <v>36</v>
      </c>
      <c r="C8" s="20">
        <f>C14+C15+C16</f>
        <v>150.47116666666668</v>
      </c>
      <c r="D8" s="20">
        <f>D9+D14+D15+D16</f>
        <v>12.430916666666667</v>
      </c>
      <c r="E8" s="20">
        <f>E9+E14+E15+E16</f>
        <v>108.95652577681773</v>
      </c>
      <c r="F8" s="20">
        <f>F9+F14+F15+F16</f>
        <v>150.41391666666669</v>
      </c>
      <c r="G8" s="20">
        <f>G9+G14+G15+G16</f>
        <v>7.2000000000000008E-2</v>
      </c>
    </row>
    <row r="9" spans="1:7" s="38" customFormat="1" x14ac:dyDescent="0.2">
      <c r="A9" s="18" t="s">
        <v>9</v>
      </c>
      <c r="B9" s="21" t="s">
        <v>37</v>
      </c>
      <c r="C9" s="22">
        <f>SUM(D9:G9)</f>
        <v>121.40219244348441</v>
      </c>
      <c r="D9" s="22">
        <f>SUM(D11:D13)</f>
        <v>0</v>
      </c>
      <c r="E9" s="22">
        <f>SUM(E11:E13)</f>
        <v>9.3231874999999995</v>
      </c>
      <c r="F9" s="22">
        <f>SUM(F11:F13)</f>
        <v>112.0070049434844</v>
      </c>
      <c r="G9" s="22">
        <f>SUM(G11:G13)</f>
        <v>7.2000000000000008E-2</v>
      </c>
    </row>
    <row r="10" spans="1:7" s="38" customFormat="1" x14ac:dyDescent="0.2">
      <c r="A10" s="18"/>
      <c r="B10" s="21" t="s">
        <v>11</v>
      </c>
      <c r="C10" s="22"/>
      <c r="D10" s="22"/>
      <c r="E10" s="22"/>
      <c r="F10" s="23"/>
      <c r="G10" s="23"/>
    </row>
    <row r="11" spans="1:7" s="38" customFormat="1" x14ac:dyDescent="0.2">
      <c r="A11" s="18"/>
      <c r="B11" s="21" t="s">
        <v>4</v>
      </c>
      <c r="C11" s="22">
        <f>SUM(D11:G11)</f>
        <v>12.430916666666667</v>
      </c>
      <c r="D11" s="24"/>
      <c r="E11" s="25">
        <f>D16*0.75</f>
        <v>9.3231874999999995</v>
      </c>
      <c r="F11" s="25">
        <f>D16-E11</f>
        <v>3.1077291666666671</v>
      </c>
      <c r="G11" s="23"/>
    </row>
    <row r="12" spans="1:7" s="38" customFormat="1" x14ac:dyDescent="0.2">
      <c r="A12" s="18"/>
      <c r="B12" s="21" t="s">
        <v>5</v>
      </c>
      <c r="C12" s="22">
        <f>SUM(D12:G12)</f>
        <v>108.89927577681773</v>
      </c>
      <c r="D12" s="22"/>
      <c r="E12" s="24"/>
      <c r="F12" s="23">
        <f>E11+E16-E21</f>
        <v>108.89927577681773</v>
      </c>
      <c r="G12" s="23"/>
    </row>
    <row r="13" spans="1:7" s="38" customFormat="1" x14ac:dyDescent="0.2">
      <c r="A13" s="18"/>
      <c r="B13" s="21" t="s">
        <v>6</v>
      </c>
      <c r="C13" s="22">
        <f>SUM(D13:G13)</f>
        <v>7.2000000000000008E-2</v>
      </c>
      <c r="D13" s="22"/>
      <c r="E13" s="22"/>
      <c r="F13" s="24"/>
      <c r="G13" s="23">
        <f>G20</f>
        <v>7.2000000000000008E-2</v>
      </c>
    </row>
    <row r="14" spans="1:7" s="38" customFormat="1" x14ac:dyDescent="0.2">
      <c r="A14" s="18" t="s">
        <v>12</v>
      </c>
      <c r="B14" s="21" t="s">
        <v>38</v>
      </c>
      <c r="C14" s="22"/>
      <c r="D14" s="22"/>
      <c r="E14" s="22"/>
      <c r="F14" s="23"/>
      <c r="G14" s="23"/>
    </row>
    <row r="15" spans="1:7" s="52" customFormat="1" ht="24" x14ac:dyDescent="0.2">
      <c r="A15" s="18" t="s">
        <v>14</v>
      </c>
      <c r="B15" s="19" t="s">
        <v>15</v>
      </c>
      <c r="C15" s="27">
        <f>SUM(D15:G15)</f>
        <v>0</v>
      </c>
      <c r="D15" s="27"/>
      <c r="E15" s="27"/>
      <c r="F15" s="28"/>
      <c r="G15" s="28"/>
    </row>
    <row r="16" spans="1:7" s="54" customFormat="1" x14ac:dyDescent="0.2">
      <c r="A16" s="18" t="s">
        <v>16</v>
      </c>
      <c r="B16" s="53" t="s">
        <v>39</v>
      </c>
      <c r="C16" s="27">
        <f>SUM(D16:G16)</f>
        <v>150.47116666666668</v>
      </c>
      <c r="D16" s="22">
        <f>[1]ТЭ!AP15/12</f>
        <v>12.430916666666667</v>
      </c>
      <c r="E16" s="22">
        <f>[1]ТЭ!AP16/12</f>
        <v>99.633338276817724</v>
      </c>
      <c r="F16" s="23">
        <f>([1]ТЭ!AP17+[1]ГЭС!AP8)/12</f>
        <v>38.406911723182283</v>
      </c>
      <c r="G16" s="23"/>
    </row>
    <row r="17" spans="1:9" s="38" customFormat="1" x14ac:dyDescent="0.2">
      <c r="A17" s="18" t="s">
        <v>18</v>
      </c>
      <c r="B17" s="21" t="s">
        <v>40</v>
      </c>
      <c r="C17" s="22"/>
      <c r="D17" s="22"/>
      <c r="E17" s="22"/>
      <c r="F17" s="23"/>
      <c r="G17" s="23"/>
    </row>
    <row r="18" spans="1:9" s="38" customFormat="1" x14ac:dyDescent="0.2">
      <c r="A18" s="18"/>
      <c r="B18" s="21" t="s">
        <v>41</v>
      </c>
      <c r="C18" s="22"/>
      <c r="D18" s="22"/>
      <c r="E18" s="22"/>
      <c r="F18" s="23"/>
      <c r="G18" s="23"/>
    </row>
    <row r="19" spans="1:9" s="55" customFormat="1" ht="24" x14ac:dyDescent="0.2">
      <c r="A19" s="26" t="s">
        <v>21</v>
      </c>
      <c r="B19" s="19" t="s">
        <v>42</v>
      </c>
      <c r="C19" s="27">
        <f>F19</f>
        <v>0.16041666666666665</v>
      </c>
      <c r="D19" s="27"/>
      <c r="E19" s="27"/>
      <c r="F19" s="28">
        <f>([1]ТЭ!AP18+[1]ГЭС!AP12)/12</f>
        <v>0.16041666666666665</v>
      </c>
      <c r="G19" s="28"/>
    </row>
    <row r="20" spans="1:9" s="55" customFormat="1" x14ac:dyDescent="0.2">
      <c r="A20" s="26" t="s">
        <v>23</v>
      </c>
      <c r="B20" s="19" t="s">
        <v>43</v>
      </c>
      <c r="C20" s="27">
        <f>C21+C22</f>
        <v>150.31075000000001</v>
      </c>
      <c r="D20" s="27"/>
      <c r="E20" s="27">
        <f>E21</f>
        <v>5.7250000000000002E-2</v>
      </c>
      <c r="F20" s="28">
        <f>F21+F22</f>
        <v>150.1815</v>
      </c>
      <c r="G20" s="28">
        <f>G21</f>
        <v>7.2000000000000008E-2</v>
      </c>
    </row>
    <row r="21" spans="1:9" s="55" customFormat="1" ht="36" x14ac:dyDescent="0.2">
      <c r="A21" s="26" t="s">
        <v>25</v>
      </c>
      <c r="B21" s="19" t="s">
        <v>44</v>
      </c>
      <c r="C21" s="27">
        <f>SUM(E21:G21)</f>
        <v>150.31075000000001</v>
      </c>
      <c r="D21" s="27"/>
      <c r="E21" s="27">
        <f>[1]ТЭ!AP22/12</f>
        <v>5.7250000000000002E-2</v>
      </c>
      <c r="F21" s="28">
        <f>([1]ТЭ!AP23+[1]ГЭС!AP15)/12</f>
        <v>150.1815</v>
      </c>
      <c r="G21" s="28">
        <f>([1]ТЭ!AP24+[1]ГЭС!AP18)/12</f>
        <v>7.2000000000000008E-2</v>
      </c>
      <c r="I21" s="62"/>
    </row>
    <row r="22" spans="1:9" s="55" customFormat="1" ht="36" x14ac:dyDescent="0.2">
      <c r="A22" s="26" t="s">
        <v>30</v>
      </c>
      <c r="B22" s="19" t="s">
        <v>45</v>
      </c>
      <c r="C22" s="27"/>
      <c r="D22" s="27"/>
      <c r="E22" s="27"/>
      <c r="F22" s="28"/>
      <c r="G22" s="28"/>
    </row>
    <row r="23" spans="1:9" s="54" customFormat="1" x14ac:dyDescent="0.2">
      <c r="A23" s="56" t="s">
        <v>32</v>
      </c>
      <c r="B23" s="53" t="s">
        <v>46</v>
      </c>
      <c r="C23" s="22"/>
      <c r="D23" s="22"/>
      <c r="E23" s="22"/>
      <c r="F23" s="23"/>
      <c r="G23" s="23"/>
    </row>
    <row r="24" spans="1:9" s="15" customFormat="1" x14ac:dyDescent="0.2">
      <c r="A24" s="18" t="s">
        <v>34</v>
      </c>
      <c r="B24" s="21" t="s">
        <v>35</v>
      </c>
      <c r="C24" s="31">
        <f>SUM(D24:G24)</f>
        <v>-3.7539416020138106E-15</v>
      </c>
      <c r="D24" s="32">
        <f>D8-C11-D17-D19-D20</f>
        <v>0</v>
      </c>
      <c r="E24" s="32">
        <f>E8-C12-E17-E19-E20</f>
        <v>-3.7539416020138106E-15</v>
      </c>
      <c r="F24" s="32">
        <f>F8-C13-F17-F19-F20</f>
        <v>0</v>
      </c>
      <c r="G24" s="32">
        <f>G8-G17-G19-G20</f>
        <v>0</v>
      </c>
    </row>
    <row r="25" spans="1:9" s="38" customFormat="1" x14ac:dyDescent="0.2">
      <c r="A25" s="34"/>
      <c r="B25" s="35"/>
      <c r="C25" s="57"/>
      <c r="D25" s="57"/>
      <c r="E25" s="57"/>
      <c r="F25" s="58"/>
      <c r="G25" s="58"/>
    </row>
    <row r="26" spans="1:9" s="59" customFormat="1" ht="12.75" x14ac:dyDescent="0.2">
      <c r="A26" s="38"/>
      <c r="B26" s="63" t="s">
        <v>47</v>
      </c>
      <c r="C26" s="64"/>
      <c r="D26" s="64"/>
      <c r="E26" s="64"/>
      <c r="F26" s="64"/>
      <c r="G26" s="64"/>
      <c r="H26" s="64"/>
    </row>
    <row r="27" spans="1:9" s="59" customFormat="1" ht="12.75" x14ac:dyDescent="0.2">
      <c r="A27" s="38"/>
      <c r="B27" s="65"/>
      <c r="C27" s="65"/>
      <c r="D27" s="65"/>
      <c r="E27" s="66"/>
      <c r="F27" s="66"/>
      <c r="G27" s="66"/>
      <c r="H27" s="66"/>
    </row>
    <row r="28" spans="1:9" s="59" customFormat="1" ht="12.75" x14ac:dyDescent="0.2">
      <c r="A28" s="38"/>
      <c r="B28" s="68" t="s">
        <v>50</v>
      </c>
      <c r="C28" s="69"/>
      <c r="D28" s="69"/>
      <c r="E28" s="66"/>
      <c r="F28" s="66"/>
      <c r="G28" s="66"/>
      <c r="H28" s="66"/>
    </row>
    <row r="29" spans="1:9" s="38" customFormat="1" ht="12.75" x14ac:dyDescent="0.2">
      <c r="A29" s="34"/>
      <c r="B29" s="68" t="s">
        <v>51</v>
      </c>
      <c r="C29" s="69"/>
      <c r="D29" s="69"/>
      <c r="E29" s="66"/>
      <c r="F29" s="66"/>
      <c r="G29" s="66"/>
      <c r="H29" s="66"/>
    </row>
    <row r="30" spans="1:9" s="15" customFormat="1" ht="12.75" x14ac:dyDescent="0.2">
      <c r="A30" s="43"/>
      <c r="B30" s="35"/>
      <c r="C30" s="36"/>
      <c r="D30" s="36"/>
      <c r="E30" s="37"/>
      <c r="F30" s="66"/>
      <c r="G30" s="66"/>
      <c r="H30" s="66"/>
    </row>
    <row r="31" spans="1:9" s="38" customFormat="1" ht="12.75" x14ac:dyDescent="0.2">
      <c r="A31" s="34"/>
      <c r="B31" s="67"/>
      <c r="C31" s="65"/>
      <c r="D31" s="65"/>
      <c r="E31" s="66"/>
      <c r="F31" s="66"/>
      <c r="G31" s="66"/>
      <c r="H31" s="66"/>
    </row>
    <row r="32" spans="1:9" s="38" customFormat="1" ht="12.75" x14ac:dyDescent="0.2">
      <c r="A32" s="34"/>
      <c r="B32" s="67"/>
      <c r="C32" s="65"/>
      <c r="D32" s="65"/>
      <c r="E32" s="66"/>
      <c r="F32" s="66"/>
      <c r="G32" s="66"/>
      <c r="H32" s="66"/>
    </row>
    <row r="33" spans="1:7" s="38" customFormat="1" x14ac:dyDescent="0.2">
      <c r="A33" s="34"/>
      <c r="B33" s="35"/>
      <c r="C33" s="36"/>
      <c r="D33" s="36"/>
      <c r="E33" s="37"/>
      <c r="F33" s="5"/>
      <c r="G33" s="5"/>
    </row>
    <row r="34" spans="1:7" s="38" customFormat="1" x14ac:dyDescent="0.2">
      <c r="A34" s="34"/>
      <c r="B34" s="35"/>
      <c r="C34" s="36"/>
      <c r="D34" s="36"/>
      <c r="E34" s="37"/>
      <c r="F34" s="5"/>
      <c r="G34" s="5"/>
    </row>
    <row r="35" spans="1:7" s="38" customFormat="1" x14ac:dyDescent="0.2">
      <c r="A35" s="34"/>
      <c r="B35" s="35"/>
      <c r="C35" s="36"/>
      <c r="D35" s="36"/>
      <c r="E35" s="37"/>
      <c r="F35" s="5"/>
      <c r="G35" s="5"/>
    </row>
    <row r="36" spans="1:7" s="38" customFormat="1" x14ac:dyDescent="0.2">
      <c r="A36" s="34"/>
      <c r="B36" s="35"/>
      <c r="C36" s="36"/>
      <c r="D36" s="36"/>
      <c r="E36" s="37"/>
      <c r="F36" s="5"/>
      <c r="G36" s="5"/>
    </row>
    <row r="37" spans="1:7" s="38" customFormat="1" x14ac:dyDescent="0.2">
      <c r="A37" s="34"/>
      <c r="B37" s="35"/>
      <c r="C37" s="36"/>
      <c r="D37" s="36"/>
      <c r="E37" s="37"/>
      <c r="F37" s="5"/>
      <c r="G37" s="5"/>
    </row>
    <row r="38" spans="1:7" s="38" customFormat="1" x14ac:dyDescent="0.2">
      <c r="A38" s="34"/>
      <c r="B38" s="35"/>
      <c r="C38" s="36"/>
      <c r="D38" s="36"/>
      <c r="E38" s="37"/>
      <c r="F38" s="5"/>
      <c r="G38" s="5"/>
    </row>
    <row r="39" spans="1:7" s="38" customFormat="1" x14ac:dyDescent="0.2">
      <c r="A39" s="34"/>
      <c r="B39" s="35"/>
      <c r="C39" s="36"/>
      <c r="D39" s="36"/>
      <c r="E39" s="37"/>
      <c r="F39" s="5"/>
      <c r="G39" s="5"/>
    </row>
    <row r="40" spans="1:7" s="38" customFormat="1" x14ac:dyDescent="0.2">
      <c r="A40" s="34"/>
      <c r="B40" s="35"/>
      <c r="C40" s="36"/>
      <c r="D40" s="36"/>
      <c r="E40" s="37"/>
      <c r="F40" s="5"/>
      <c r="G40" s="5"/>
    </row>
    <row r="41" spans="1:7" s="38" customFormat="1" x14ac:dyDescent="0.2">
      <c r="A41" s="34"/>
      <c r="B41" s="35"/>
      <c r="C41" s="36"/>
      <c r="D41" s="36"/>
      <c r="E41" s="37"/>
      <c r="F41" s="5"/>
      <c r="G41" s="5"/>
    </row>
    <row r="42" spans="1:7" s="38" customFormat="1" x14ac:dyDescent="0.2">
      <c r="A42" s="34"/>
      <c r="B42" s="35"/>
      <c r="C42" s="36"/>
      <c r="D42" s="36"/>
      <c r="E42" s="37"/>
      <c r="F42" s="5"/>
      <c r="G42" s="5"/>
    </row>
    <row r="43" spans="1:7" s="38" customFormat="1" x14ac:dyDescent="0.2">
      <c r="A43" s="34"/>
      <c r="B43" s="35"/>
      <c r="C43" s="36"/>
      <c r="D43" s="36"/>
      <c r="E43" s="37"/>
      <c r="F43" s="5"/>
      <c r="G43" s="5"/>
    </row>
    <row r="44" spans="1:7" s="38" customFormat="1" x14ac:dyDescent="0.2">
      <c r="A44" s="34"/>
      <c r="B44" s="35"/>
      <c r="C44" s="36"/>
      <c r="D44" s="36"/>
      <c r="E44" s="37"/>
      <c r="F44" s="5"/>
      <c r="G44" s="5"/>
    </row>
    <row r="45" spans="1:7" s="38" customFormat="1" x14ac:dyDescent="0.2">
      <c r="A45" s="34"/>
      <c r="B45" s="35"/>
      <c r="C45" s="36"/>
      <c r="D45" s="36"/>
      <c r="E45" s="37"/>
      <c r="F45" s="5"/>
      <c r="G45" s="5"/>
    </row>
    <row r="46" spans="1:7" s="38" customFormat="1" x14ac:dyDescent="0.2">
      <c r="A46" s="34"/>
      <c r="B46" s="35"/>
      <c r="C46" s="36"/>
      <c r="D46" s="36"/>
      <c r="E46" s="37"/>
      <c r="F46" s="5"/>
      <c r="G46" s="5"/>
    </row>
    <row r="47" spans="1:7" s="38" customFormat="1" x14ac:dyDescent="0.2">
      <c r="A47" s="34"/>
      <c r="B47" s="35"/>
      <c r="C47" s="36"/>
      <c r="D47" s="36"/>
      <c r="E47" s="37"/>
      <c r="F47" s="5"/>
      <c r="G47" s="5"/>
    </row>
    <row r="48" spans="1:7" s="38" customFormat="1" x14ac:dyDescent="0.2">
      <c r="A48" s="34"/>
      <c r="B48" s="35"/>
      <c r="C48" s="36"/>
      <c r="D48" s="36"/>
      <c r="E48" s="37"/>
      <c r="F48" s="5"/>
      <c r="G48" s="5"/>
    </row>
    <row r="49" spans="1:7" s="38" customFormat="1" x14ac:dyDescent="0.2">
      <c r="A49" s="34"/>
      <c r="B49" s="35"/>
      <c r="C49" s="36"/>
      <c r="D49" s="36"/>
      <c r="E49" s="37"/>
      <c r="F49" s="5"/>
      <c r="G49" s="5"/>
    </row>
    <row r="50" spans="1:7" s="38" customFormat="1" x14ac:dyDescent="0.2">
      <c r="A50" s="34"/>
      <c r="B50" s="35"/>
      <c r="C50" s="36"/>
      <c r="D50" s="36"/>
      <c r="E50" s="37"/>
      <c r="F50" s="5"/>
      <c r="G50" s="5"/>
    </row>
    <row r="51" spans="1:7" s="38" customFormat="1" x14ac:dyDescent="0.2">
      <c r="A51" s="34"/>
      <c r="B51" s="35"/>
      <c r="C51" s="36"/>
      <c r="D51" s="36"/>
      <c r="E51" s="37"/>
      <c r="F51" s="5"/>
      <c r="G51" s="5"/>
    </row>
    <row r="52" spans="1:7" s="38" customFormat="1" x14ac:dyDescent="0.2">
      <c r="A52" s="34"/>
      <c r="B52" s="35"/>
      <c r="C52" s="36"/>
      <c r="D52" s="36"/>
      <c r="E52" s="37"/>
      <c r="F52" s="5"/>
      <c r="G52" s="5"/>
    </row>
    <row r="53" spans="1:7" s="38" customFormat="1" x14ac:dyDescent="0.2">
      <c r="A53" s="34"/>
      <c r="B53" s="35"/>
      <c r="C53" s="36"/>
      <c r="D53" s="36"/>
      <c r="E53" s="37"/>
      <c r="F53" s="5"/>
      <c r="G53" s="5"/>
    </row>
    <row r="54" spans="1:7" s="38" customFormat="1" x14ac:dyDescent="0.2">
      <c r="A54" s="34"/>
      <c r="B54" s="35"/>
      <c r="C54" s="36"/>
      <c r="D54" s="36"/>
      <c r="E54" s="37"/>
      <c r="F54" s="5"/>
      <c r="G54" s="5"/>
    </row>
    <row r="55" spans="1:7" s="38" customFormat="1" x14ac:dyDescent="0.2">
      <c r="A55" s="34"/>
      <c r="B55" s="35"/>
      <c r="C55" s="36"/>
      <c r="D55" s="36"/>
      <c r="E55" s="37"/>
      <c r="F55" s="5"/>
      <c r="G55" s="5"/>
    </row>
    <row r="56" spans="1:7" s="38" customFormat="1" x14ac:dyDescent="0.2">
      <c r="A56" s="34"/>
      <c r="B56" s="35"/>
      <c r="C56" s="36"/>
      <c r="D56" s="36"/>
      <c r="E56" s="37"/>
      <c r="F56" s="5"/>
      <c r="G56" s="5"/>
    </row>
    <row r="57" spans="1:7" s="38" customFormat="1" x14ac:dyDescent="0.2">
      <c r="A57" s="34"/>
      <c r="B57" s="35"/>
      <c r="C57" s="36"/>
      <c r="D57" s="36"/>
      <c r="E57" s="37"/>
      <c r="F57" s="5"/>
      <c r="G57" s="5"/>
    </row>
    <row r="58" spans="1:7" s="38" customFormat="1" x14ac:dyDescent="0.2">
      <c r="A58" s="34"/>
      <c r="B58" s="35"/>
      <c r="C58" s="36"/>
      <c r="D58" s="36"/>
      <c r="E58" s="37"/>
      <c r="F58" s="5"/>
      <c r="G58" s="5"/>
    </row>
    <row r="59" spans="1:7" s="38" customFormat="1" x14ac:dyDescent="0.2">
      <c r="A59" s="34"/>
      <c r="B59" s="35"/>
      <c r="C59" s="36"/>
      <c r="D59" s="36"/>
      <c r="E59" s="37"/>
      <c r="F59" s="5"/>
      <c r="G59" s="5"/>
    </row>
    <row r="60" spans="1:7" s="38" customFormat="1" x14ac:dyDescent="0.2">
      <c r="A60" s="34"/>
      <c r="B60" s="35"/>
      <c r="C60" s="36"/>
      <c r="D60" s="36"/>
      <c r="E60" s="37"/>
      <c r="F60" s="5"/>
      <c r="G60" s="5"/>
    </row>
  </sheetData>
  <mergeCells count="1">
    <mergeCell ref="C5:G5"/>
  </mergeCells>
  <conditionalFormatting sqref="E26 C26">
    <cfRule type="cellIs" dxfId="39" priority="39" stopIfTrue="1" operator="equal">
      <formula>C$39</formula>
    </cfRule>
    <cfRule type="cellIs" dxfId="38" priority="40" stopIfTrue="1" operator="equal">
      <formula>#REF!</formula>
    </cfRule>
  </conditionalFormatting>
  <conditionalFormatting sqref="G26:H26">
    <cfRule type="cellIs" dxfId="37" priority="37" stopIfTrue="1" operator="equal">
      <formula>G$39</formula>
    </cfRule>
    <cfRule type="cellIs" dxfId="36" priority="38" stopIfTrue="1" operator="equal">
      <formula>#REF!</formula>
    </cfRule>
  </conditionalFormatting>
  <conditionalFormatting sqref="F26">
    <cfRule type="cellIs" dxfId="35" priority="35" stopIfTrue="1" operator="equal">
      <formula>F$39</formula>
    </cfRule>
    <cfRule type="cellIs" dxfId="34" priority="36" stopIfTrue="1" operator="equal">
      <formula>#REF!</formula>
    </cfRule>
  </conditionalFormatting>
  <conditionalFormatting sqref="D26">
    <cfRule type="cellIs" dxfId="33" priority="33" stopIfTrue="1" operator="equal">
      <formula>D$39</formula>
    </cfRule>
    <cfRule type="cellIs" dxfId="32" priority="34" stopIfTrue="1" operator="equal">
      <formula>#REF!</formula>
    </cfRule>
  </conditionalFormatting>
  <conditionalFormatting sqref="E26 C26">
    <cfRule type="cellIs" dxfId="31" priority="31" stopIfTrue="1" operator="equal">
      <formula>C$39</formula>
    </cfRule>
    <cfRule type="cellIs" dxfId="30" priority="32" stopIfTrue="1" operator="equal">
      <formula>#REF!</formula>
    </cfRule>
  </conditionalFormatting>
  <conditionalFormatting sqref="G26:H26">
    <cfRule type="cellIs" dxfId="29" priority="29" stopIfTrue="1" operator="equal">
      <formula>G$39</formula>
    </cfRule>
    <cfRule type="cellIs" dxfId="28" priority="30" stopIfTrue="1" operator="equal">
      <formula>#REF!</formula>
    </cfRule>
  </conditionalFormatting>
  <conditionalFormatting sqref="E26 C26">
    <cfRule type="cellIs" dxfId="27" priority="27" stopIfTrue="1" operator="equal">
      <formula>C$39</formula>
    </cfRule>
    <cfRule type="cellIs" dxfId="26" priority="28" stopIfTrue="1" operator="equal">
      <formula>#REF!</formula>
    </cfRule>
  </conditionalFormatting>
  <conditionalFormatting sqref="G26:H26">
    <cfRule type="cellIs" dxfId="25" priority="25" stopIfTrue="1" operator="equal">
      <formula>G$39</formula>
    </cfRule>
    <cfRule type="cellIs" dxfId="24" priority="26" stopIfTrue="1" operator="equal">
      <formula>#REF!</formula>
    </cfRule>
  </conditionalFormatting>
  <conditionalFormatting sqref="E26 C26">
    <cfRule type="cellIs" dxfId="23" priority="23" stopIfTrue="1" operator="equal">
      <formula>C$39</formula>
    </cfRule>
    <cfRule type="cellIs" dxfId="22" priority="24" stopIfTrue="1" operator="equal">
      <formula>#REF!</formula>
    </cfRule>
  </conditionalFormatting>
  <conditionalFormatting sqref="G26:H26">
    <cfRule type="cellIs" dxfId="21" priority="21" stopIfTrue="1" operator="equal">
      <formula>G$39</formula>
    </cfRule>
    <cfRule type="cellIs" dxfId="20" priority="22" stopIfTrue="1" operator="equal">
      <formula>#REF!</formula>
    </cfRule>
  </conditionalFormatting>
  <conditionalFormatting sqref="F26">
    <cfRule type="cellIs" dxfId="19" priority="19" stopIfTrue="1" operator="equal">
      <formula>F$39</formula>
    </cfRule>
    <cfRule type="cellIs" dxfId="18" priority="20" stopIfTrue="1" operator="equal">
      <formula>P$52</formula>
    </cfRule>
  </conditionalFormatting>
  <conditionalFormatting sqref="D26">
    <cfRule type="cellIs" dxfId="17" priority="17" stopIfTrue="1" operator="equal">
      <formula>D$39</formula>
    </cfRule>
    <cfRule type="cellIs" dxfId="16" priority="18" stopIfTrue="1" operator="equal">
      <formula>L$52</formula>
    </cfRule>
  </conditionalFormatting>
  <conditionalFormatting sqref="E26 C26">
    <cfRule type="cellIs" dxfId="15" priority="15" stopIfTrue="1" operator="equal">
      <formula>C$39</formula>
    </cfRule>
    <cfRule type="cellIs" dxfId="14" priority="16" stopIfTrue="1" operator="equal">
      <formula>#REF!</formula>
    </cfRule>
  </conditionalFormatting>
  <conditionalFormatting sqref="G26:H26">
    <cfRule type="cellIs" dxfId="13" priority="13" stopIfTrue="1" operator="equal">
      <formula>G$39</formula>
    </cfRule>
    <cfRule type="cellIs" dxfId="12" priority="14" stopIfTrue="1" operator="equal">
      <formula>#REF!</formula>
    </cfRule>
  </conditionalFormatting>
  <conditionalFormatting sqref="F26">
    <cfRule type="cellIs" dxfId="11" priority="11" stopIfTrue="1" operator="equal">
      <formula>F$39</formula>
    </cfRule>
    <cfRule type="cellIs" dxfId="10" priority="12" stopIfTrue="1" operator="equal">
      <formula>#REF!</formula>
    </cfRule>
  </conditionalFormatting>
  <conditionalFormatting sqref="D26">
    <cfRule type="cellIs" dxfId="9" priority="9" stopIfTrue="1" operator="equal">
      <formula>D$39</formula>
    </cfRule>
    <cfRule type="cellIs" dxfId="8" priority="10" stopIfTrue="1" operator="equal">
      <formula>#REF!</formula>
    </cfRule>
  </conditionalFormatting>
  <conditionalFormatting sqref="E26 C26">
    <cfRule type="cellIs" dxfId="7" priority="7" stopIfTrue="1" operator="equal">
      <formula>C$39</formula>
    </cfRule>
    <cfRule type="cellIs" dxfId="6" priority="8" stopIfTrue="1" operator="equal">
      <formula>#REF!</formula>
    </cfRule>
  </conditionalFormatting>
  <conditionalFormatting sqref="G26:H26">
    <cfRule type="cellIs" dxfId="5" priority="5" stopIfTrue="1" operator="equal">
      <formula>G$39</formula>
    </cfRule>
    <cfRule type="cellIs" dxfId="4" priority="6" stopIfTrue="1" operator="equal">
      <formula>#REF!</formula>
    </cfRule>
  </conditionalFormatting>
  <conditionalFormatting sqref="F26">
    <cfRule type="cellIs" dxfId="3" priority="3" stopIfTrue="1" operator="equal">
      <formula>F$39</formula>
    </cfRule>
    <cfRule type="cellIs" dxfId="2" priority="4" stopIfTrue="1" operator="equal">
      <formula>#REF!</formula>
    </cfRule>
  </conditionalFormatting>
  <conditionalFormatting sqref="D26">
    <cfRule type="cellIs" dxfId="1" priority="1" stopIfTrue="1" operator="equal">
      <formula>D$39</formula>
    </cfRule>
    <cfRule type="cellIs" dxfId="0" priority="2" stopIfTrue="1" operator="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 Э</vt:lpstr>
      <vt:lpstr>2024 М</vt:lpstr>
      <vt:lpstr>'2024 М'!Область_печати</vt:lpstr>
      <vt:lpstr>'2024 Э'!Область_печати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Sbyt_MAO_Ingeneer1</dc:creator>
  <cp:lastModifiedBy>Косова Софья Николаевна</cp:lastModifiedBy>
  <cp:lastPrinted>2022-01-11T03:18:08Z</cp:lastPrinted>
  <dcterms:created xsi:type="dcterms:W3CDTF">2021-01-15T06:31:06Z</dcterms:created>
  <dcterms:modified xsi:type="dcterms:W3CDTF">2025-02-06T05:26:31Z</dcterms:modified>
</cp:coreProperties>
</file>