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2019 Э" sheetId="1" r:id="rId1"/>
    <sheet name="2019 М" sheetId="3" r:id="rId2"/>
  </sheets>
  <definedNames>
    <definedName name="Z_491A44C9_1FF0_42D1_8805_AFEE58EEA8CB_.wvu.PrintArea" localSheetId="0" hidden="1">'2019 Э'!#REF!</definedName>
    <definedName name="Z_611E707A_7B31_4413_96CB_E5B2327C8127_.wvu.PrintArea" localSheetId="1" hidden="1">'2019 М'!$A$1:$B$29</definedName>
    <definedName name="Z_AFC4F5FE_1EFE_46AE_835E_6D71E229C0FE_.wvu.PrintArea" localSheetId="1" hidden="1">'2019 М'!$A$1:$B$29</definedName>
    <definedName name="Z_AFC4F5FE_1EFE_46AE_835E_6D71E229C0FE_.wvu.PrintArea" localSheetId="0" hidden="1">'2019 Э'!#REF!</definedName>
    <definedName name="Z_D103AB58_43C4_45AE_AFA2_1EEBBBB9F0D2_.wvu.PrintArea" localSheetId="1" hidden="1">'2019 М'!$A$1:$B$29</definedName>
    <definedName name="Z_D103AB58_43C4_45AE_AFA2_1EEBBBB9F0D2_.wvu.PrintArea" localSheetId="0" hidden="1">'2019 Э'!#REF!</definedName>
    <definedName name="Z_F6E22DA2_EB90_43B1_9C81_55A400692BD4_.wvu.PrintArea" localSheetId="1" hidden="1">'2019 М'!$A$1:$B$29</definedName>
    <definedName name="Z_F6E22DA2_EB90_43B1_9C81_55A400692BD4_.wvu.PrintArea" localSheetId="0" hidden="1">'2019 Э'!#REF!</definedName>
    <definedName name="_xlnm.Print_Area" localSheetId="1">'2019 М'!$A$1:$G$24</definedName>
    <definedName name="_xlnm.Print_Area" localSheetId="0">'2019 Э'!$A$1:$G$27</definedName>
  </definedNames>
  <calcPr calcId="124519"/>
</workbook>
</file>

<file path=xl/calcChain.xml><?xml version="1.0" encoding="utf-8"?>
<calcChain xmlns="http://schemas.openxmlformats.org/spreadsheetml/2006/main">
  <c r="E11" i="3"/>
  <c r="D16"/>
  <c r="C16" s="1"/>
  <c r="E16"/>
  <c r="F16"/>
  <c r="F19"/>
  <c r="C19" s="1"/>
  <c r="E21"/>
  <c r="F21"/>
  <c r="G21"/>
  <c r="G20" s="1"/>
  <c r="G13" s="1"/>
  <c r="G9" s="1"/>
  <c r="F20"/>
  <c r="E20"/>
  <c r="C15"/>
  <c r="D9"/>
  <c r="G13" i="1"/>
  <c r="C21"/>
  <c r="C20" s="1"/>
  <c r="G20"/>
  <c r="F20"/>
  <c r="E20"/>
  <c r="C19"/>
  <c r="C16"/>
  <c r="C15"/>
  <c r="F12"/>
  <c r="C12" s="1"/>
  <c r="D9"/>
  <c r="D8"/>
  <c r="C21" i="3" l="1"/>
  <c r="C20" s="1"/>
  <c r="D8"/>
  <c r="E9"/>
  <c r="F11"/>
  <c r="C11" s="1"/>
  <c r="G8"/>
  <c r="G24" s="1"/>
  <c r="C13"/>
  <c r="C8"/>
  <c r="F12"/>
  <c r="E9" i="1"/>
  <c r="C13"/>
  <c r="G9"/>
  <c r="G8" s="1"/>
  <c r="G27" s="1"/>
  <c r="C8"/>
  <c r="F11"/>
  <c r="F9" s="1"/>
  <c r="F8" s="1"/>
  <c r="F27" s="1"/>
  <c r="E8" i="3" l="1"/>
  <c r="D24"/>
  <c r="F9"/>
  <c r="C12"/>
  <c r="C11" i="1"/>
  <c r="D27" s="1"/>
  <c r="E8"/>
  <c r="E27" s="1"/>
  <c r="C9"/>
  <c r="C9" i="3" l="1"/>
  <c r="F8"/>
  <c r="E24"/>
  <c r="C27" i="1"/>
  <c r="F24" i="3" l="1"/>
  <c r="C24" l="1"/>
</calcChain>
</file>

<file path=xl/sharedStrings.xml><?xml version="1.0" encoding="utf-8"?>
<sst xmlns="http://schemas.openxmlformats.org/spreadsheetml/2006/main" count="78" uniqueCount="50">
  <si>
    <t>Баланс</t>
  </si>
  <si>
    <t>N</t>
  </si>
  <si>
    <t>Группа потребителей</t>
  </si>
  <si>
    <t>Всего</t>
  </si>
  <si>
    <t>ВН</t>
  </si>
  <si>
    <t>СН1</t>
  </si>
  <si>
    <t>СН11</t>
  </si>
  <si>
    <t>НН</t>
  </si>
  <si>
    <t>Поступление эл.энергии в сеть, Всего</t>
  </si>
  <si>
    <t>1.1.</t>
  </si>
  <si>
    <t>в том числе из сети</t>
  </si>
  <si>
    <t>1.2.</t>
  </si>
  <si>
    <t>от электростанций ПЭ (ЭСО)</t>
  </si>
  <si>
    <t>1.3.</t>
  </si>
  <si>
    <t xml:space="preserve">от других поставщиков (в т.ч. с оптового рынка) </t>
  </si>
  <si>
    <t>1.4.</t>
  </si>
  <si>
    <t xml:space="preserve">поступление эл.энергии от других организаций </t>
  </si>
  <si>
    <t>2.</t>
  </si>
  <si>
    <t>Потери эл.энергии в сети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</si>
  <si>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</si>
  <si>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</si>
  <si>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</si>
  <si>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</si>
  <si>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>4.1.</t>
  </si>
  <si>
    <t xml:space="preserve">в т.ч. собственным потребителям ЭСО </t>
  </si>
  <si>
    <t>5.</t>
  </si>
  <si>
    <t>Небаланс</t>
  </si>
  <si>
    <t>Поступление мощности в сеть, Всего</t>
  </si>
  <si>
    <t>из смежной сети</t>
  </si>
  <si>
    <t>от электростанций ПЭ</t>
  </si>
  <si>
    <t xml:space="preserve">от других организаций </t>
  </si>
  <si>
    <t>Потери в сети</t>
  </si>
  <si>
    <t xml:space="preserve">то же в % </t>
  </si>
  <si>
    <t>Мощность на производственные и хозяйственные нужды</t>
  </si>
  <si>
    <t>из смежной сети, всего</t>
  </si>
  <si>
    <t>Полезный отпуск из сети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</si>
  <si>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</si>
  <si>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</si>
  <si>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</si>
  <si>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</si>
  <si>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рынка-по прямым договорам</t>
  </si>
  <si>
    <t>4.3.</t>
  </si>
  <si>
    <t>сальдо переток в другие организации</t>
  </si>
  <si>
    <t>2019 год</t>
  </si>
  <si>
    <t>электрической энергии по сетям ВН, СН1, СН11 и НН за 2019 г., (МВтч)</t>
  </si>
  <si>
    <t>Полезный отпуск мощности потребителям</t>
  </si>
  <si>
    <t>в т.ч.  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</si>
  <si>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потребителям оптового рынка-по прямым договорам</t>
  </si>
  <si>
    <t>в другие организации</t>
  </si>
  <si>
    <t>Электрическая мощность по диапазонам напряжения ЭСО за 2019 г. (МВт)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</si>
</sst>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0_р_._-;\-* #,##0.000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u/>
      <sz val="9"/>
      <name val="Arial"/>
      <family val="2"/>
    </font>
    <font>
      <sz val="9"/>
      <name val="Times New Roman Cyr"/>
      <family val="1"/>
      <charset val="204"/>
    </font>
    <font>
      <b/>
      <u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6" fillId="0" borderId="7" applyBorder="0">
      <alignment horizontal="center" vertical="center" wrapText="1"/>
    </xf>
    <xf numFmtId="4" fontId="12" fillId="2" borderId="6" applyBorder="0">
      <alignment horizontal="right"/>
    </xf>
    <xf numFmtId="4" fontId="12" fillId="3" borderId="0" applyBorder="0">
      <alignment horizontal="right"/>
    </xf>
  </cellStyleXfs>
  <cellXfs count="61">
    <xf numFmtId="0" fontId="0" fillId="0" borderId="0" xfId="0"/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/>
    <xf numFmtId="164" fontId="6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top"/>
    </xf>
    <xf numFmtId="2" fontId="11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right" vertical="top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right" vertical="center" wrapText="1"/>
    </xf>
    <xf numFmtId="2" fontId="6" fillId="0" borderId="6" xfId="0" applyNumberFormat="1" applyFont="1" applyFill="1" applyBorder="1" applyAlignment="1" applyProtection="1">
      <alignment vertical="center"/>
    </xf>
    <xf numFmtId="166" fontId="12" fillId="0" borderId="6" xfId="1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Border="1" applyProtection="1"/>
    <xf numFmtId="164" fontId="6" fillId="0" borderId="0" xfId="0" applyNumberFormat="1" applyFont="1" applyFill="1"/>
    <xf numFmtId="0" fontId="6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14" fontId="14" fillId="0" borderId="0" xfId="0" applyNumberFormat="1" applyFont="1" applyFill="1" applyAlignment="1">
      <alignment horizontal="left"/>
    </xf>
    <xf numFmtId="0" fontId="7" fillId="0" borderId="0" xfId="0" applyFont="1" applyFill="1"/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/>
    <xf numFmtId="2" fontId="1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6" fillId="0" borderId="6" xfId="0" applyNumberFormat="1" applyFont="1" applyFill="1" applyBorder="1" applyAlignment="1" applyProtection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/>
    <xf numFmtId="164" fontId="6" fillId="0" borderId="6" xfId="0" applyNumberFormat="1" applyFont="1" applyFill="1" applyBorder="1"/>
    <xf numFmtId="164" fontId="6" fillId="0" borderId="6" xfId="0" applyNumberFormat="1" applyFont="1" applyFill="1" applyBorder="1" applyAlignment="1" applyProtection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167" fontId="12" fillId="0" borderId="6" xfId="1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right" vertical="center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</xf>
  </cellXfs>
  <cellStyles count="6">
    <cellStyle name="Заголовок" xfId="2"/>
    <cellStyle name="ЗаголовокСтолбца" xfId="3"/>
    <cellStyle name="Значение" xfId="4"/>
    <cellStyle name="Обычный" xfId="0" builtinId="0"/>
    <cellStyle name="Финансовый" xfId="1" builtinId="3"/>
    <cellStyle name="Формула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73"/>
  <sheetViews>
    <sheetView tabSelected="1" view="pageBreakPreview" zoomScale="130" zoomScaleNormal="110" zoomScaleSheetLayoutView="130" workbookViewId="0">
      <selection activeCell="G13" sqref="G13"/>
    </sheetView>
  </sheetViews>
  <sheetFormatPr defaultRowHeight="12"/>
  <cols>
    <col min="1" max="1" width="5.7109375" style="31" customWidth="1"/>
    <col min="2" max="2" width="30.140625" style="31" customWidth="1"/>
    <col min="3" max="3" width="21" style="31" customWidth="1"/>
    <col min="4" max="4" width="20.140625" style="31" customWidth="1"/>
    <col min="5" max="5" width="21" style="31" customWidth="1"/>
    <col min="6" max="6" width="21.42578125" style="31" customWidth="1"/>
    <col min="7" max="7" width="20.42578125" style="31" customWidth="1"/>
    <col min="8" max="9" width="9.140625" style="31" customWidth="1"/>
    <col min="10" max="16384" width="9.140625" style="31"/>
  </cols>
  <sheetData>
    <row r="2" spans="1:16" s="33" customFormat="1" ht="14.25">
      <c r="A2" s="57" t="s">
        <v>0</v>
      </c>
      <c r="B2" s="57"/>
      <c r="C2" s="57"/>
      <c r="D2" s="57"/>
      <c r="E2" s="57"/>
      <c r="F2" s="57"/>
      <c r="G2" s="57"/>
      <c r="H2" s="57"/>
    </row>
    <row r="3" spans="1:16" s="33" customFormat="1" ht="14.25">
      <c r="A3" s="57" t="s">
        <v>44</v>
      </c>
      <c r="B3" s="57"/>
      <c r="C3" s="57"/>
      <c r="D3" s="57"/>
      <c r="E3" s="57"/>
      <c r="F3" s="57"/>
      <c r="G3" s="57"/>
      <c r="H3" s="57"/>
    </row>
    <row r="5" spans="1:16" s="24" customFormat="1" ht="44.25" customHeight="1">
      <c r="A5" s="44" t="s">
        <v>1</v>
      </c>
      <c r="B5" s="44" t="s">
        <v>2</v>
      </c>
      <c r="C5" s="56" t="s">
        <v>43</v>
      </c>
      <c r="D5" s="56"/>
      <c r="E5" s="56"/>
      <c r="F5" s="56"/>
      <c r="G5" s="56"/>
      <c r="H5" s="21"/>
      <c r="I5" s="21"/>
      <c r="J5" s="21"/>
      <c r="K5" s="21"/>
      <c r="L5" s="21"/>
      <c r="M5" s="21"/>
      <c r="N5" s="21"/>
      <c r="O5" s="21"/>
      <c r="P5" s="21"/>
    </row>
    <row r="6" spans="1:16" s="24" customFormat="1">
      <c r="A6" s="13"/>
      <c r="B6" s="13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35"/>
      <c r="I6" s="35"/>
      <c r="J6" s="35"/>
      <c r="K6" s="35"/>
      <c r="L6" s="35"/>
      <c r="M6" s="35"/>
      <c r="N6" s="35"/>
      <c r="O6" s="35"/>
      <c r="P6" s="35"/>
    </row>
    <row r="7" spans="1:16" s="24" customForma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35"/>
      <c r="I7" s="35"/>
      <c r="J7" s="35"/>
      <c r="K7" s="35"/>
      <c r="L7" s="35"/>
      <c r="M7" s="35"/>
      <c r="N7" s="35"/>
      <c r="O7" s="35"/>
      <c r="P7" s="35"/>
    </row>
    <row r="8" spans="1:16" s="24" customFormat="1" ht="25.5" customHeight="1">
      <c r="A8" s="14">
        <v>1</v>
      </c>
      <c r="B8" s="15" t="s">
        <v>8</v>
      </c>
      <c r="C8" s="46">
        <f>C14+C15+C16</f>
        <v>1854038.3970000001</v>
      </c>
      <c r="D8" s="46">
        <f>D9+D14+D15+D16</f>
        <v>230442.80999999997</v>
      </c>
      <c r="E8" s="46">
        <f>E9+E14+E15+E16</f>
        <v>1330167.1475</v>
      </c>
      <c r="F8" s="46">
        <f>F9+F14+F15+F16</f>
        <v>1853526.237</v>
      </c>
      <c r="G8" s="46">
        <f>G9+G14+G15+G16</f>
        <v>587.33300000000008</v>
      </c>
      <c r="H8" s="21"/>
      <c r="I8" s="21"/>
      <c r="J8" s="21"/>
      <c r="K8" s="21"/>
      <c r="L8" s="21"/>
      <c r="M8" s="21"/>
      <c r="N8" s="21"/>
      <c r="O8" s="21"/>
      <c r="P8" s="21"/>
    </row>
    <row r="9" spans="1:16" s="24" customFormat="1">
      <c r="A9" s="14" t="s">
        <v>9</v>
      </c>
      <c r="B9" s="16" t="s">
        <v>34</v>
      </c>
      <c r="C9" s="47">
        <f>SUM(D9:G9)</f>
        <v>1560685.1305</v>
      </c>
      <c r="D9" s="47">
        <f>D11+D12+D13+D14</f>
        <v>0</v>
      </c>
      <c r="E9" s="47">
        <f>E11+E12+E13+E14</f>
        <v>172832.10749999998</v>
      </c>
      <c r="F9" s="47">
        <f>F11+F12+F13+F14</f>
        <v>1387265.69</v>
      </c>
      <c r="G9" s="47">
        <f>G11+G12+G13+G14</f>
        <v>587.33300000000008</v>
      </c>
    </row>
    <row r="10" spans="1:16" s="24" customFormat="1">
      <c r="A10" s="14"/>
      <c r="B10" s="16" t="s">
        <v>10</v>
      </c>
      <c r="C10" s="47"/>
      <c r="D10" s="47"/>
      <c r="E10" s="47"/>
      <c r="F10" s="48"/>
      <c r="G10" s="48"/>
    </row>
    <row r="11" spans="1:16" s="24" customFormat="1">
      <c r="A11" s="14"/>
      <c r="B11" s="16" t="s">
        <v>4</v>
      </c>
      <c r="C11" s="47">
        <f>SUM(D11:G11)</f>
        <v>230442.80999999997</v>
      </c>
      <c r="D11" s="49"/>
      <c r="E11" s="50">
        <v>172832.10749999998</v>
      </c>
      <c r="F11" s="50">
        <f>D16-E11</f>
        <v>57610.702499999985</v>
      </c>
      <c r="G11" s="48"/>
    </row>
    <row r="12" spans="1:16" s="24" customFormat="1">
      <c r="A12" s="14"/>
      <c r="B12" s="16" t="s">
        <v>5</v>
      </c>
      <c r="C12" s="47">
        <f>SUM(D12:G12)</f>
        <v>1329654.9875</v>
      </c>
      <c r="D12" s="47"/>
      <c r="E12" s="49"/>
      <c r="F12" s="48">
        <f>E11+E16-E21</f>
        <v>1329654.9875</v>
      </c>
      <c r="G12" s="48"/>
    </row>
    <row r="13" spans="1:16" s="24" customFormat="1">
      <c r="A13" s="14"/>
      <c r="B13" s="16" t="s">
        <v>6</v>
      </c>
      <c r="C13" s="47">
        <f>SUM(D13:G13)</f>
        <v>587.33300000000008</v>
      </c>
      <c r="D13" s="47"/>
      <c r="E13" s="47"/>
      <c r="F13" s="48"/>
      <c r="G13" s="48">
        <f>G21</f>
        <v>587.33300000000008</v>
      </c>
    </row>
    <row r="14" spans="1:16" s="24" customFormat="1">
      <c r="A14" s="14" t="s">
        <v>11</v>
      </c>
      <c r="B14" s="16" t="s">
        <v>12</v>
      </c>
      <c r="C14" s="47"/>
      <c r="D14" s="47"/>
      <c r="E14" s="47"/>
      <c r="F14" s="48"/>
      <c r="G14" s="48"/>
    </row>
    <row r="15" spans="1:16" s="36" customFormat="1" ht="26.25" customHeight="1">
      <c r="A15" s="17" t="s">
        <v>13</v>
      </c>
      <c r="B15" s="15" t="s">
        <v>14</v>
      </c>
      <c r="C15" s="51">
        <f>SUM(D15:G15)</f>
        <v>0</v>
      </c>
      <c r="D15" s="51"/>
      <c r="E15" s="51"/>
      <c r="F15" s="52"/>
      <c r="G15" s="52"/>
    </row>
    <row r="16" spans="1:16" s="39" customFormat="1" ht="24">
      <c r="A16" s="17" t="s">
        <v>15</v>
      </c>
      <c r="B16" s="15" t="s">
        <v>16</v>
      </c>
      <c r="C16" s="51">
        <f>SUM(D16:G16)</f>
        <v>1854038.3970000001</v>
      </c>
      <c r="D16" s="51">
        <v>230442.80999999997</v>
      </c>
      <c r="E16" s="51">
        <v>1157335.04</v>
      </c>
      <c r="F16" s="52">
        <v>466260.54700000002</v>
      </c>
      <c r="G16" s="52"/>
    </row>
    <row r="17" spans="1:7" s="24" customFormat="1">
      <c r="A17" s="14" t="s">
        <v>17</v>
      </c>
      <c r="B17" s="16" t="s">
        <v>18</v>
      </c>
      <c r="C17" s="47"/>
      <c r="D17" s="47"/>
      <c r="E17" s="47"/>
      <c r="F17" s="48"/>
      <c r="G17" s="48"/>
    </row>
    <row r="18" spans="1:7" s="24" customFormat="1">
      <c r="A18" s="14"/>
      <c r="B18" s="16" t="s">
        <v>19</v>
      </c>
      <c r="C18" s="47"/>
      <c r="D18" s="47"/>
      <c r="E18" s="47"/>
      <c r="F18" s="48"/>
      <c r="G18" s="48"/>
    </row>
    <row r="19" spans="1:7" s="39" customFormat="1" ht="36">
      <c r="A19" s="17" t="s">
        <v>20</v>
      </c>
      <c r="B19" s="15" t="s">
        <v>21</v>
      </c>
      <c r="C19" s="51">
        <f>F19</f>
        <v>1868.43</v>
      </c>
      <c r="D19" s="51"/>
      <c r="E19" s="51"/>
      <c r="F19" s="52">
        <v>1868.43</v>
      </c>
      <c r="G19" s="52"/>
    </row>
    <row r="20" spans="1:7" s="24" customFormat="1">
      <c r="A20" s="14" t="s">
        <v>22</v>
      </c>
      <c r="B20" s="16" t="s">
        <v>35</v>
      </c>
      <c r="C20" s="47">
        <f>C21+C25</f>
        <v>1852169.9669999999</v>
      </c>
      <c r="D20" s="47"/>
      <c r="E20" s="47">
        <f>E21</f>
        <v>512.16</v>
      </c>
      <c r="F20" s="48">
        <f>F21+F25</f>
        <v>1851070.4739999999</v>
      </c>
      <c r="G20" s="48">
        <f>G21</f>
        <v>587.33300000000008</v>
      </c>
    </row>
    <row r="21" spans="1:7" s="39" customFormat="1" ht="24">
      <c r="A21" s="17" t="s">
        <v>23</v>
      </c>
      <c r="B21" s="15" t="s">
        <v>24</v>
      </c>
      <c r="C21" s="51">
        <f>SUM(E21:G21)</f>
        <v>1852169.9669999999</v>
      </c>
      <c r="D21" s="51"/>
      <c r="E21" s="51">
        <v>512.16</v>
      </c>
      <c r="F21" s="52">
        <v>1851070.4739999999</v>
      </c>
      <c r="G21" s="52">
        <v>587.33300000000008</v>
      </c>
    </row>
    <row r="22" spans="1:7" s="24" customFormat="1">
      <c r="A22" s="14"/>
      <c r="B22" s="16" t="s">
        <v>36</v>
      </c>
      <c r="C22" s="47"/>
      <c r="D22" s="47"/>
      <c r="E22" s="47"/>
      <c r="F22" s="48"/>
      <c r="G22" s="48"/>
    </row>
    <row r="23" spans="1:7" s="24" customFormat="1" ht="44.25" customHeight="1">
      <c r="A23" s="17"/>
      <c r="B23" s="15" t="s">
        <v>37</v>
      </c>
      <c r="C23" s="51"/>
      <c r="D23" s="51"/>
      <c r="E23" s="51"/>
      <c r="F23" s="52"/>
      <c r="G23" s="52"/>
    </row>
    <row r="24" spans="1:7" s="24" customFormat="1">
      <c r="A24" s="14"/>
      <c r="B24" s="16" t="s">
        <v>38</v>
      </c>
      <c r="C24" s="47"/>
      <c r="D24" s="47"/>
      <c r="E24" s="47"/>
      <c r="F24" s="48"/>
      <c r="G24" s="48"/>
    </row>
    <row r="25" spans="1:7" s="24" customFormat="1" ht="42" customHeight="1">
      <c r="A25" s="15" t="s">
        <v>39</v>
      </c>
      <c r="B25" s="15" t="s">
        <v>40</v>
      </c>
      <c r="C25" s="51"/>
      <c r="D25" s="51"/>
      <c r="E25" s="51"/>
      <c r="F25" s="52"/>
      <c r="G25" s="52"/>
    </row>
    <row r="26" spans="1:7" s="24" customFormat="1" ht="39" customHeight="1">
      <c r="A26" s="17" t="s">
        <v>41</v>
      </c>
      <c r="B26" s="15" t="s">
        <v>42</v>
      </c>
      <c r="C26" s="51"/>
      <c r="D26" s="51"/>
      <c r="E26" s="51"/>
      <c r="F26" s="52"/>
      <c r="G26" s="52"/>
    </row>
    <row r="27" spans="1:7" s="24" customFormat="1">
      <c r="A27" s="14" t="s">
        <v>25</v>
      </c>
      <c r="B27" s="16" t="s">
        <v>26</v>
      </c>
      <c r="C27" s="18">
        <f>SUM(D27:G27)</f>
        <v>-8.3787199400831014E-11</v>
      </c>
      <c r="D27" s="19">
        <f>D8-C11-D17-D19-D20</f>
        <v>0</v>
      </c>
      <c r="E27" s="53">
        <f>E8-C12-E17-E19-E20</f>
        <v>-8.3787199400831014E-11</v>
      </c>
      <c r="F27" s="53">
        <f>F8-C13-F17-F19-F20</f>
        <v>0</v>
      </c>
      <c r="G27" s="19">
        <f>G8-G17-G19-G20</f>
        <v>0</v>
      </c>
    </row>
    <row r="28" spans="1:7" s="24" customFormat="1"/>
    <row r="29" spans="1:7" s="24" customFormat="1"/>
    <row r="30" spans="1:7" s="24" customFormat="1"/>
    <row r="31" spans="1:7" s="24" customFormat="1"/>
    <row r="32" spans="1:7" s="24" customFormat="1"/>
    <row r="33" s="24" customFormat="1"/>
    <row r="34" s="24" customFormat="1"/>
    <row r="35" s="24" customFormat="1"/>
    <row r="36" s="24" customFormat="1"/>
    <row r="37" s="24" customFormat="1"/>
    <row r="38" s="24" customFormat="1"/>
    <row r="39" s="24" customFormat="1"/>
    <row r="40" s="24" customFormat="1"/>
    <row r="41" s="24" customFormat="1"/>
    <row r="42" s="24" customFormat="1"/>
    <row r="43" s="24" customFormat="1"/>
    <row r="44" s="24" customFormat="1"/>
    <row r="45" s="24" customFormat="1"/>
    <row r="46" s="24" customFormat="1"/>
    <row r="47" s="24" customFormat="1"/>
    <row r="48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</sheetData>
  <mergeCells count="3">
    <mergeCell ref="C5:G5"/>
    <mergeCell ref="A2:H2"/>
    <mergeCell ref="A3:H3"/>
  </mergeCells>
  <pageMargins left="0.75" right="0.75" top="0.68" bottom="0.19" header="0.5" footer="0.17"/>
  <pageSetup paperSize="9" scale="94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1"/>
  <sheetViews>
    <sheetView view="pageBreakPreview" zoomScaleNormal="120" zoomScaleSheetLayoutView="100" workbookViewId="0">
      <selection activeCell="J9" sqref="J9"/>
    </sheetView>
  </sheetViews>
  <sheetFormatPr defaultRowHeight="12"/>
  <cols>
    <col min="1" max="1" width="3.5703125" style="1" customWidth="1"/>
    <col min="2" max="2" width="38.7109375" style="8" customWidth="1"/>
    <col min="3" max="3" width="16.85546875" style="42" customWidth="1"/>
    <col min="4" max="4" width="7.85546875" style="42" customWidth="1"/>
    <col min="5" max="5" width="8.85546875" style="43" customWidth="1"/>
    <col min="6" max="6" width="9.5703125" style="6" customWidth="1"/>
    <col min="7" max="7" width="7" style="6" customWidth="1"/>
    <col min="8" max="16384" width="9.140625" style="31"/>
  </cols>
  <sheetData>
    <row r="1" spans="1:7" ht="12.75">
      <c r="B1" s="2"/>
      <c r="C1" s="3"/>
      <c r="D1" s="3"/>
      <c r="E1" s="4"/>
      <c r="F1" s="5"/>
      <c r="G1" s="7"/>
    </row>
    <row r="2" spans="1:7" s="33" customFormat="1" ht="14.25">
      <c r="A2" s="45"/>
      <c r="B2" s="45"/>
      <c r="C2" s="45"/>
      <c r="D2" s="45"/>
      <c r="E2" s="45"/>
      <c r="F2" s="45"/>
      <c r="G2" s="32"/>
    </row>
    <row r="3" spans="1:7" s="33" customFormat="1" ht="14.25">
      <c r="A3" s="54"/>
      <c r="B3" s="54" t="s">
        <v>49</v>
      </c>
      <c r="C3" s="45"/>
      <c r="D3" s="45"/>
      <c r="E3" s="45"/>
      <c r="F3" s="45"/>
      <c r="G3" s="32"/>
    </row>
    <row r="4" spans="1:7" ht="15.75">
      <c r="C4" s="9"/>
      <c r="D4" s="9"/>
      <c r="E4" s="10"/>
      <c r="G4" s="34"/>
    </row>
    <row r="5" spans="1:7" s="24" customFormat="1" ht="44.25" customHeight="1">
      <c r="A5" s="11" t="s">
        <v>1</v>
      </c>
      <c r="B5" s="11" t="s">
        <v>2</v>
      </c>
      <c r="C5" s="58" t="s">
        <v>43</v>
      </c>
      <c r="D5" s="59"/>
      <c r="E5" s="59"/>
      <c r="F5" s="59"/>
      <c r="G5" s="60"/>
    </row>
    <row r="6" spans="1:7" s="24" customFormat="1">
      <c r="A6" s="12"/>
      <c r="B6" s="12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</row>
    <row r="7" spans="1:7" s="24" customForma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s="24" customFormat="1" ht="25.5" customHeight="1">
      <c r="A8" s="14">
        <v>1</v>
      </c>
      <c r="B8" s="15" t="s">
        <v>27</v>
      </c>
      <c r="C8" s="46">
        <f>C14+C15+C16</f>
        <v>213.38874999999982</v>
      </c>
      <c r="D8" s="46">
        <f>D9+D14+D15+D16</f>
        <v>26.432500000000001</v>
      </c>
      <c r="E8" s="46">
        <f>E9+E14+E15+E16</f>
        <v>153.09757772900082</v>
      </c>
      <c r="F8" s="46">
        <f>F9+F14+F15+F16</f>
        <v>213.33008333333316</v>
      </c>
      <c r="G8" s="46">
        <f>G9+G14+G15+G16</f>
        <v>6.5916666666666665E-2</v>
      </c>
    </row>
    <row r="9" spans="1:7" s="24" customFormat="1">
      <c r="A9" s="14" t="s">
        <v>9</v>
      </c>
      <c r="B9" s="16" t="s">
        <v>28</v>
      </c>
      <c r="C9" s="47">
        <f>SUM(D9:G9)</f>
        <v>179.53732772900085</v>
      </c>
      <c r="D9" s="47">
        <f>SUM(D11:D13)</f>
        <v>0</v>
      </c>
      <c r="E9" s="47">
        <f>SUM(E11:E13)</f>
        <v>19.824375</v>
      </c>
      <c r="F9" s="47">
        <f>SUM(F11:F13)</f>
        <v>159.64703606233417</v>
      </c>
      <c r="G9" s="47">
        <f>SUM(G11:G13)</f>
        <v>6.5916666666666665E-2</v>
      </c>
    </row>
    <row r="10" spans="1:7" s="24" customFormat="1">
      <c r="A10" s="14"/>
      <c r="B10" s="16" t="s">
        <v>10</v>
      </c>
      <c r="C10" s="47"/>
      <c r="D10" s="47"/>
      <c r="E10" s="47"/>
      <c r="F10" s="48"/>
      <c r="G10" s="48"/>
    </row>
    <row r="11" spans="1:7" s="24" customFormat="1">
      <c r="A11" s="14"/>
      <c r="B11" s="16" t="s">
        <v>4</v>
      </c>
      <c r="C11" s="47">
        <f>SUM(D11:G11)</f>
        <v>26.432500000000001</v>
      </c>
      <c r="D11" s="49"/>
      <c r="E11" s="50">
        <f>237.8925/12</f>
        <v>19.824375</v>
      </c>
      <c r="F11" s="50">
        <f>D16-E11</f>
        <v>6.6081250000000011</v>
      </c>
      <c r="G11" s="48"/>
    </row>
    <row r="12" spans="1:7" s="24" customFormat="1">
      <c r="A12" s="14"/>
      <c r="B12" s="16" t="s">
        <v>5</v>
      </c>
      <c r="C12" s="47">
        <f>SUM(D12:G12)</f>
        <v>153.03891106233417</v>
      </c>
      <c r="D12" s="47"/>
      <c r="E12" s="49"/>
      <c r="F12" s="48">
        <f>E11+E16-E21</f>
        <v>153.03891106233417</v>
      </c>
      <c r="G12" s="48"/>
    </row>
    <row r="13" spans="1:7" s="24" customFormat="1">
      <c r="A13" s="14"/>
      <c r="B13" s="16" t="s">
        <v>6</v>
      </c>
      <c r="C13" s="47">
        <f>SUM(D13:G13)</f>
        <v>6.5916666666666665E-2</v>
      </c>
      <c r="D13" s="47"/>
      <c r="E13" s="47"/>
      <c r="F13" s="49"/>
      <c r="G13" s="48">
        <f>G20</f>
        <v>6.5916666666666665E-2</v>
      </c>
    </row>
    <row r="14" spans="1:7" s="24" customFormat="1">
      <c r="A14" s="14" t="s">
        <v>11</v>
      </c>
      <c r="B14" s="16" t="s">
        <v>29</v>
      </c>
      <c r="C14" s="47"/>
      <c r="D14" s="47"/>
      <c r="E14" s="47"/>
      <c r="F14" s="48"/>
      <c r="G14" s="48"/>
    </row>
    <row r="15" spans="1:7" s="36" customFormat="1" ht="24">
      <c r="A15" s="14" t="s">
        <v>13</v>
      </c>
      <c r="B15" s="15" t="s">
        <v>14</v>
      </c>
      <c r="C15" s="51">
        <f>SUM(D15:G15)</f>
        <v>0</v>
      </c>
      <c r="D15" s="51"/>
      <c r="E15" s="51"/>
      <c r="F15" s="52"/>
      <c r="G15" s="52"/>
    </row>
    <row r="16" spans="1:7" s="38" customFormat="1">
      <c r="A16" s="14" t="s">
        <v>15</v>
      </c>
      <c r="B16" s="37" t="s">
        <v>30</v>
      </c>
      <c r="C16" s="51">
        <f>SUM(D16:G16)</f>
        <v>213.38874999999982</v>
      </c>
      <c r="D16" s="47">
        <f>317.19/12</f>
        <v>26.432500000000001</v>
      </c>
      <c r="E16" s="47">
        <f>1599.27843274801/12</f>
        <v>133.27320272900081</v>
      </c>
      <c r="F16" s="48">
        <f>644.196567251988/12</f>
        <v>53.683047270998998</v>
      </c>
      <c r="G16" s="48"/>
    </row>
    <row r="17" spans="1:7" s="24" customFormat="1">
      <c r="A17" s="14" t="s">
        <v>17</v>
      </c>
      <c r="B17" s="16" t="s">
        <v>31</v>
      </c>
      <c r="C17" s="47"/>
      <c r="D17" s="47"/>
      <c r="E17" s="47"/>
      <c r="F17" s="48"/>
      <c r="G17" s="48"/>
    </row>
    <row r="18" spans="1:7" s="24" customFormat="1">
      <c r="A18" s="14"/>
      <c r="B18" s="16" t="s">
        <v>32</v>
      </c>
      <c r="C18" s="47"/>
      <c r="D18" s="47"/>
      <c r="E18" s="47"/>
      <c r="F18" s="48"/>
      <c r="G18" s="48"/>
    </row>
    <row r="19" spans="1:7" s="39" customFormat="1" ht="24">
      <c r="A19" s="17" t="s">
        <v>20</v>
      </c>
      <c r="B19" s="15" t="s">
        <v>33</v>
      </c>
      <c r="C19" s="51">
        <f>F19</f>
        <v>0.20899999999999999</v>
      </c>
      <c r="D19" s="51"/>
      <c r="E19" s="51"/>
      <c r="F19" s="52">
        <f>2.508/12</f>
        <v>0.20899999999999999</v>
      </c>
      <c r="G19" s="52"/>
    </row>
    <row r="20" spans="1:7" s="39" customFormat="1">
      <c r="A20" s="17" t="s">
        <v>22</v>
      </c>
      <c r="B20" s="15" t="s">
        <v>45</v>
      </c>
      <c r="C20" s="51">
        <f>C21+C22</f>
        <v>213.17974999999998</v>
      </c>
      <c r="D20" s="51"/>
      <c r="E20" s="51">
        <f>E21</f>
        <v>5.8666666666666666E-2</v>
      </c>
      <c r="F20" s="52">
        <f>F21+F22</f>
        <v>213.05516666666665</v>
      </c>
      <c r="G20" s="52">
        <f>G21</f>
        <v>6.5916666666666665E-2</v>
      </c>
    </row>
    <row r="21" spans="1:7" s="39" customFormat="1" ht="36">
      <c r="A21" s="17" t="s">
        <v>23</v>
      </c>
      <c r="B21" s="15" t="s">
        <v>46</v>
      </c>
      <c r="C21" s="51">
        <f>SUM(E21:G21)</f>
        <v>213.17974999999998</v>
      </c>
      <c r="D21" s="51"/>
      <c r="E21" s="51">
        <f>0.704/12</f>
        <v>5.8666666666666666E-2</v>
      </c>
      <c r="F21" s="52">
        <f>2556.662/12</f>
        <v>213.05516666666665</v>
      </c>
      <c r="G21" s="52">
        <f>0.791/12</f>
        <v>6.5916666666666665E-2</v>
      </c>
    </row>
    <row r="22" spans="1:7" s="39" customFormat="1" ht="36">
      <c r="A22" s="17" t="s">
        <v>39</v>
      </c>
      <c r="B22" s="15" t="s">
        <v>47</v>
      </c>
      <c r="C22" s="51"/>
      <c r="D22" s="51"/>
      <c r="E22" s="51"/>
      <c r="F22" s="52"/>
      <c r="G22" s="52"/>
    </row>
    <row r="23" spans="1:7" s="38" customFormat="1">
      <c r="A23" s="55" t="s">
        <v>41</v>
      </c>
      <c r="B23" s="37" t="s">
        <v>48</v>
      </c>
      <c r="C23" s="47"/>
      <c r="D23" s="47"/>
      <c r="E23" s="47"/>
      <c r="F23" s="48"/>
      <c r="G23" s="48"/>
    </row>
    <row r="24" spans="1:7" s="24" customFormat="1">
      <c r="A24" s="14" t="s">
        <v>25</v>
      </c>
      <c r="B24" s="16" t="s">
        <v>26</v>
      </c>
      <c r="C24" s="18">
        <f>SUM(D24:G24)</f>
        <v>-1.3565537582138631E-14</v>
      </c>
      <c r="D24" s="19">
        <f>D8-C11-D17-D19-D20</f>
        <v>0</v>
      </c>
      <c r="E24" s="19">
        <f>E8-C12-E17-E19-E20</f>
        <v>-1.3565537582138631E-14</v>
      </c>
      <c r="F24" s="19">
        <f>F8-C13-F17-F19-F20</f>
        <v>0</v>
      </c>
      <c r="G24" s="19">
        <f>G8-G17-G19-G20</f>
        <v>0</v>
      </c>
    </row>
    <row r="25" spans="1:7" s="24" customFormat="1">
      <c r="A25" s="20"/>
      <c r="B25" s="21"/>
      <c r="C25" s="40"/>
      <c r="D25" s="40"/>
      <c r="E25" s="40"/>
      <c r="F25" s="41"/>
      <c r="G25" s="41"/>
    </row>
    <row r="26" spans="1:7" s="24" customFormat="1">
      <c r="B26" s="29"/>
      <c r="C26" s="27"/>
      <c r="D26" s="25"/>
      <c r="E26" s="25"/>
      <c r="F26" s="26"/>
      <c r="G26" s="26"/>
    </row>
    <row r="27" spans="1:7" s="24" customFormat="1">
      <c r="B27" s="29"/>
      <c r="C27" s="28"/>
      <c r="D27" s="28"/>
      <c r="E27" s="28"/>
      <c r="F27" s="28"/>
      <c r="G27" s="26"/>
    </row>
    <row r="28" spans="1:7" s="24" customFormat="1">
      <c r="B28" s="27"/>
      <c r="C28" s="29"/>
      <c r="D28" s="25"/>
      <c r="E28" s="25"/>
      <c r="F28" s="26"/>
      <c r="G28" s="26"/>
    </row>
    <row r="29" spans="1:7" s="24" customFormat="1" ht="12.75">
      <c r="A29" s="20"/>
      <c r="B29" s="30"/>
      <c r="C29" s="22"/>
      <c r="D29" s="22"/>
      <c r="E29" s="23"/>
      <c r="G29" s="5"/>
    </row>
    <row r="30" spans="1:7" s="24" customFormat="1">
      <c r="A30" s="20"/>
      <c r="B30" s="21"/>
    </row>
    <row r="31" spans="1:7" s="24" customFormat="1">
      <c r="A31" s="20"/>
      <c r="B31" s="21"/>
    </row>
    <row r="32" spans="1:7" s="24" customFormat="1">
      <c r="A32" s="20"/>
      <c r="B32" s="21"/>
      <c r="C32" s="22"/>
      <c r="D32" s="22"/>
      <c r="E32" s="23"/>
      <c r="F32" s="5"/>
      <c r="G32" s="5"/>
    </row>
    <row r="33" spans="1:7" s="24" customFormat="1">
      <c r="A33" s="20"/>
      <c r="B33" s="21"/>
      <c r="C33" s="22"/>
      <c r="D33" s="22"/>
      <c r="E33" s="23"/>
      <c r="F33" s="5"/>
      <c r="G33" s="5"/>
    </row>
    <row r="34" spans="1:7" s="24" customFormat="1">
      <c r="A34" s="20"/>
      <c r="B34" s="21"/>
      <c r="C34" s="22"/>
      <c r="D34" s="22"/>
      <c r="E34" s="23"/>
      <c r="F34" s="5"/>
      <c r="G34" s="5"/>
    </row>
    <row r="35" spans="1:7" s="24" customFormat="1">
      <c r="A35" s="20"/>
      <c r="B35" s="21"/>
      <c r="C35" s="22"/>
      <c r="D35" s="22"/>
      <c r="E35" s="23"/>
      <c r="F35" s="5"/>
      <c r="G35" s="5"/>
    </row>
    <row r="36" spans="1:7" s="24" customFormat="1">
      <c r="A36" s="20"/>
      <c r="B36" s="21"/>
    </row>
    <row r="37" spans="1:7" s="24" customFormat="1">
      <c r="A37" s="20"/>
      <c r="B37" s="21"/>
    </row>
    <row r="38" spans="1:7" s="24" customFormat="1">
      <c r="A38" s="20"/>
      <c r="B38" s="21"/>
    </row>
    <row r="39" spans="1:7" s="24" customFormat="1">
      <c r="A39" s="20"/>
      <c r="B39" s="21"/>
    </row>
    <row r="40" spans="1:7" s="24" customFormat="1">
      <c r="A40" s="20"/>
      <c r="B40" s="21"/>
    </row>
    <row r="41" spans="1:7" s="24" customFormat="1">
      <c r="A41" s="20"/>
      <c r="B41" s="21"/>
    </row>
    <row r="42" spans="1:7" s="24" customFormat="1">
      <c r="A42" s="20"/>
      <c r="B42" s="21"/>
      <c r="C42" s="22"/>
      <c r="D42" s="22"/>
      <c r="E42" s="23"/>
      <c r="F42" s="5"/>
      <c r="G42" s="5"/>
    </row>
    <row r="43" spans="1:7" s="24" customFormat="1">
      <c r="A43" s="20"/>
      <c r="B43" s="21"/>
      <c r="C43" s="22"/>
      <c r="D43" s="22"/>
      <c r="E43" s="23"/>
      <c r="F43" s="5"/>
      <c r="G43" s="5"/>
    </row>
    <row r="44" spans="1:7" s="24" customFormat="1">
      <c r="A44" s="20"/>
      <c r="B44" s="21"/>
      <c r="C44" s="22"/>
      <c r="D44" s="22"/>
      <c r="E44" s="23"/>
      <c r="F44" s="5"/>
      <c r="G44" s="5"/>
    </row>
    <row r="45" spans="1:7" s="24" customFormat="1">
      <c r="A45" s="20"/>
      <c r="B45" s="21"/>
      <c r="C45" s="22"/>
      <c r="D45" s="22"/>
      <c r="E45" s="23"/>
      <c r="F45" s="5"/>
      <c r="G45" s="5"/>
    </row>
    <row r="46" spans="1:7" s="24" customFormat="1">
      <c r="A46" s="20"/>
      <c r="B46" s="21"/>
      <c r="C46" s="22"/>
      <c r="D46" s="22"/>
      <c r="E46" s="23"/>
      <c r="F46" s="5"/>
      <c r="G46" s="5"/>
    </row>
    <row r="47" spans="1:7" s="24" customFormat="1">
      <c r="A47" s="20"/>
      <c r="B47" s="21"/>
      <c r="C47" s="22"/>
      <c r="D47" s="22"/>
      <c r="E47" s="23"/>
      <c r="F47" s="5"/>
      <c r="G47" s="5"/>
    </row>
    <row r="48" spans="1:7" s="24" customFormat="1">
      <c r="A48" s="20"/>
      <c r="B48" s="21"/>
      <c r="C48" s="22"/>
      <c r="D48" s="22"/>
      <c r="E48" s="23"/>
      <c r="F48" s="5"/>
      <c r="G48" s="5"/>
    </row>
    <row r="49" spans="1:7" s="24" customFormat="1">
      <c r="A49" s="20"/>
      <c r="B49" s="21"/>
      <c r="C49" s="22"/>
      <c r="D49" s="22"/>
      <c r="E49" s="23"/>
      <c r="F49" s="5"/>
      <c r="G49" s="5"/>
    </row>
    <row r="50" spans="1:7" s="24" customFormat="1">
      <c r="A50" s="20"/>
      <c r="B50" s="21"/>
      <c r="C50" s="22"/>
      <c r="D50" s="22"/>
      <c r="E50" s="23"/>
      <c r="F50" s="5"/>
      <c r="G50" s="5"/>
    </row>
    <row r="51" spans="1:7" s="24" customFormat="1">
      <c r="A51" s="20"/>
      <c r="B51" s="21"/>
      <c r="C51" s="22"/>
      <c r="D51" s="22"/>
      <c r="E51" s="23"/>
      <c r="F51" s="5"/>
      <c r="G51" s="5"/>
    </row>
    <row r="52" spans="1:7" s="24" customFormat="1">
      <c r="A52" s="20"/>
      <c r="B52" s="21"/>
      <c r="C52" s="22"/>
      <c r="D52" s="22"/>
      <c r="E52" s="23"/>
      <c r="F52" s="5"/>
      <c r="G52" s="5"/>
    </row>
    <row r="53" spans="1:7" s="24" customFormat="1">
      <c r="A53" s="20"/>
      <c r="B53" s="21"/>
      <c r="C53" s="22"/>
      <c r="D53" s="22"/>
      <c r="E53" s="23"/>
      <c r="F53" s="5"/>
      <c r="G53" s="5"/>
    </row>
    <row r="54" spans="1:7" s="24" customFormat="1">
      <c r="A54" s="20"/>
      <c r="B54" s="21"/>
      <c r="C54" s="22"/>
      <c r="D54" s="22"/>
      <c r="E54" s="23"/>
      <c r="F54" s="5"/>
      <c r="G54" s="5"/>
    </row>
    <row r="55" spans="1:7" s="24" customFormat="1">
      <c r="A55" s="20"/>
      <c r="B55" s="21"/>
      <c r="C55" s="22"/>
      <c r="D55" s="22"/>
      <c r="E55" s="23"/>
      <c r="F55" s="5"/>
      <c r="G55" s="5"/>
    </row>
    <row r="56" spans="1:7" s="24" customFormat="1">
      <c r="A56" s="20"/>
      <c r="B56" s="21"/>
      <c r="C56" s="22"/>
      <c r="D56" s="22"/>
      <c r="E56" s="23"/>
      <c r="F56" s="5"/>
      <c r="G56" s="5"/>
    </row>
    <row r="57" spans="1:7" s="24" customFormat="1">
      <c r="A57" s="20"/>
      <c r="B57" s="21"/>
      <c r="C57" s="22"/>
      <c r="D57" s="22"/>
      <c r="E57" s="23"/>
      <c r="F57" s="5"/>
      <c r="G57" s="5"/>
    </row>
    <row r="58" spans="1:7" s="24" customFormat="1">
      <c r="A58" s="20"/>
      <c r="B58" s="21"/>
      <c r="C58" s="22"/>
      <c r="D58" s="22"/>
      <c r="E58" s="23"/>
      <c r="F58" s="5"/>
      <c r="G58" s="5"/>
    </row>
    <row r="59" spans="1:7" s="24" customFormat="1">
      <c r="A59" s="20"/>
      <c r="B59" s="21"/>
      <c r="C59" s="22"/>
      <c r="D59" s="22"/>
      <c r="E59" s="23"/>
      <c r="F59" s="5"/>
      <c r="G59" s="5"/>
    </row>
    <row r="60" spans="1:7" s="24" customFormat="1">
      <c r="A60" s="20"/>
      <c r="B60" s="21"/>
      <c r="C60" s="22"/>
      <c r="D60" s="22"/>
      <c r="E60" s="23"/>
      <c r="F60" s="5"/>
      <c r="G60" s="5"/>
    </row>
    <row r="61" spans="1:7" s="24" customFormat="1">
      <c r="A61" s="20"/>
      <c r="B61" s="21"/>
      <c r="C61" s="22"/>
      <c r="D61" s="22"/>
      <c r="E61" s="23"/>
      <c r="F61" s="5"/>
      <c r="G61" s="5"/>
    </row>
    <row r="62" spans="1:7" s="24" customFormat="1">
      <c r="A62" s="20"/>
      <c r="B62" s="21"/>
      <c r="C62" s="22"/>
      <c r="D62" s="22"/>
      <c r="E62" s="23"/>
      <c r="F62" s="5"/>
      <c r="G62" s="5"/>
    </row>
    <row r="63" spans="1:7" s="24" customFormat="1">
      <c r="A63" s="20"/>
      <c r="B63" s="21"/>
      <c r="C63" s="22"/>
      <c r="D63" s="22"/>
      <c r="E63" s="23"/>
      <c r="F63" s="5"/>
      <c r="G63" s="5"/>
    </row>
    <row r="64" spans="1:7" s="24" customFormat="1">
      <c r="A64" s="20"/>
      <c r="B64" s="21"/>
      <c r="C64" s="22"/>
      <c r="D64" s="22"/>
      <c r="E64" s="23"/>
      <c r="F64" s="5"/>
      <c r="G64" s="5"/>
    </row>
    <row r="65" spans="1:7" s="24" customFormat="1">
      <c r="A65" s="20"/>
      <c r="B65" s="21"/>
      <c r="C65" s="22"/>
      <c r="D65" s="22"/>
      <c r="E65" s="23"/>
      <c r="F65" s="5"/>
      <c r="G65" s="5"/>
    </row>
    <row r="66" spans="1:7" s="24" customFormat="1">
      <c r="A66" s="20"/>
      <c r="B66" s="21"/>
      <c r="C66" s="22"/>
      <c r="D66" s="22"/>
      <c r="E66" s="23"/>
      <c r="F66" s="5"/>
      <c r="G66" s="5"/>
    </row>
    <row r="67" spans="1:7" s="24" customFormat="1">
      <c r="A67" s="20"/>
      <c r="B67" s="21"/>
      <c r="C67" s="22"/>
      <c r="D67" s="22"/>
      <c r="E67" s="23"/>
      <c r="F67" s="5"/>
      <c r="G67" s="5"/>
    </row>
    <row r="68" spans="1:7" s="24" customFormat="1">
      <c r="A68" s="20"/>
      <c r="B68" s="21"/>
      <c r="C68" s="22"/>
      <c r="D68" s="22"/>
      <c r="E68" s="23"/>
      <c r="F68" s="5"/>
      <c r="G68" s="5"/>
    </row>
    <row r="69" spans="1:7" s="24" customFormat="1">
      <c r="A69" s="20"/>
      <c r="B69" s="21"/>
      <c r="C69" s="22"/>
      <c r="D69" s="22"/>
      <c r="E69" s="23"/>
      <c r="F69" s="5"/>
      <c r="G69" s="5"/>
    </row>
    <row r="70" spans="1:7" s="24" customFormat="1">
      <c r="A70" s="20"/>
      <c r="B70" s="21"/>
      <c r="C70" s="22"/>
      <c r="D70" s="22"/>
      <c r="E70" s="23"/>
      <c r="F70" s="5"/>
      <c r="G70" s="5"/>
    </row>
    <row r="71" spans="1:7" s="24" customFormat="1">
      <c r="A71" s="20"/>
      <c r="B71" s="21"/>
      <c r="C71" s="22"/>
      <c r="D71" s="22"/>
      <c r="E71" s="23"/>
      <c r="F71" s="5"/>
      <c r="G71" s="5"/>
    </row>
  </sheetData>
  <mergeCells count="1">
    <mergeCell ref="C5:G5"/>
  </mergeCells>
  <pageMargins left="0.75" right="0.75" top="1" bottom="1" header="0.5" footer="0.5"/>
  <pageSetup paperSize="9" scale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Э</vt:lpstr>
      <vt:lpstr>2019 М</vt:lpstr>
      <vt:lpstr>'2019 М'!Область_печати</vt:lpstr>
      <vt:lpstr>'2019 Э'!Область_печати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Sbyt_MAO_Ingeneer1</dc:creator>
  <cp:lastModifiedBy>Sbyt_MAO_Ingeneer1</cp:lastModifiedBy>
  <cp:lastPrinted>2019-06-27T09:35:30Z</cp:lastPrinted>
  <dcterms:created xsi:type="dcterms:W3CDTF">2019-06-26T07:32:22Z</dcterms:created>
  <dcterms:modified xsi:type="dcterms:W3CDTF">2020-01-15T10:29:34Z</dcterms:modified>
</cp:coreProperties>
</file>